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lise/Desktop/NatCommsSubmit4/"/>
    </mc:Choice>
  </mc:AlternateContent>
  <xr:revisionPtr revIDLastSave="0" documentId="13_ncr:1_{64D839E8-D040-934C-9C23-9FF74DF85176}" xr6:coauthVersionLast="45" xr6:coauthVersionMax="45" xr10:uidLastSave="{00000000-0000-0000-0000-000000000000}"/>
  <bookViews>
    <workbookView xWindow="820" yWindow="460" windowWidth="23240" windowHeight="14280" xr2:uid="{085714EE-03E1-FB4B-86C7-82F5E48C9DF8}"/>
  </bookViews>
  <sheets>
    <sheet name="Fig. 4B" sheetId="18" r:id="rId1"/>
    <sheet name="Fig. 4C" sheetId="15" r:id="rId2"/>
    <sheet name="Fig. S5A" sheetId="12" r:id="rId3"/>
    <sheet name="Fig. S6" sheetId="16" r:id="rId4"/>
    <sheet name="Fig. S13" sheetId="19" r:id="rId5"/>
    <sheet name="Table S1A" sheetId="1" r:id="rId6"/>
    <sheet name="Table S1B" sheetId="2" r:id="rId7"/>
    <sheet name="Table S1C" sheetId="4" r:id="rId8"/>
  </sheets>
  <externalReferences>
    <externalReference r:id="rId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3" i="16" l="1"/>
  <c r="Q14" i="16" s="1"/>
  <c r="O13" i="16"/>
  <c r="O14" i="16" s="1"/>
  <c r="M13" i="16"/>
  <c r="M14" i="16" s="1"/>
  <c r="K13" i="16"/>
  <c r="K14" i="16" s="1"/>
  <c r="I13" i="16"/>
  <c r="I14" i="16" s="1"/>
  <c r="H13" i="16"/>
  <c r="H14" i="16" s="1"/>
  <c r="G13" i="16"/>
  <c r="G14" i="16" s="1"/>
  <c r="F13" i="16"/>
  <c r="F14" i="16" s="1"/>
  <c r="E13" i="16"/>
  <c r="E14" i="16" s="1"/>
  <c r="D13" i="16"/>
  <c r="D14" i="16" s="1"/>
  <c r="C13" i="16"/>
  <c r="C14" i="16" s="1"/>
  <c r="B13" i="16"/>
  <c r="B14" i="16" s="1"/>
  <c r="Q12" i="16"/>
  <c r="O12" i="16"/>
  <c r="M12" i="16"/>
  <c r="K12" i="16"/>
  <c r="I12" i="16"/>
  <c r="H12" i="16"/>
  <c r="G12" i="16"/>
  <c r="F12" i="16"/>
  <c r="E12" i="16"/>
  <c r="D12" i="16"/>
  <c r="C12" i="16"/>
  <c r="B12" i="16"/>
  <c r="R10" i="16"/>
  <c r="P10" i="16"/>
  <c r="N10" i="16"/>
  <c r="L10" i="16"/>
  <c r="R9" i="16"/>
  <c r="P9" i="16"/>
  <c r="N9" i="16"/>
  <c r="L9" i="16"/>
  <c r="R8" i="16"/>
  <c r="P8" i="16"/>
  <c r="N8" i="16"/>
  <c r="L8" i="16"/>
  <c r="R7" i="16"/>
  <c r="P7" i="16"/>
  <c r="N7" i="16"/>
  <c r="L7" i="16"/>
  <c r="R6" i="16"/>
  <c r="R13" i="16" s="1"/>
  <c r="R14" i="16" s="1"/>
  <c r="P6" i="16"/>
  <c r="P13" i="16" s="1"/>
  <c r="P14" i="16" s="1"/>
  <c r="N6" i="16"/>
  <c r="N13" i="16" s="1"/>
  <c r="N14" i="16" s="1"/>
  <c r="L6" i="16"/>
  <c r="L13" i="16" s="1"/>
  <c r="L14" i="16" s="1"/>
  <c r="L12" i="16" l="1"/>
  <c r="N12" i="16"/>
  <c r="P12" i="16"/>
  <c r="R12" i="16"/>
  <c r="C19" i="1" l="1"/>
  <c r="C18" i="1"/>
  <c r="H14" i="1"/>
  <c r="H13" i="1"/>
  <c r="E14" i="1"/>
  <c r="E13" i="1"/>
  <c r="B14" i="1"/>
  <c r="B13" i="1"/>
  <c r="C97" i="4" l="1"/>
  <c r="C96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G44" i="4" l="1"/>
  <c r="G42" i="4" l="1"/>
  <c r="G41" i="4"/>
  <c r="G40" i="4"/>
  <c r="G39" i="4"/>
  <c r="G38" i="4"/>
  <c r="G37" i="4"/>
  <c r="G36" i="4"/>
  <c r="G35" i="4"/>
  <c r="G34" i="4"/>
  <c r="G33" i="4"/>
  <c r="G43" i="4" s="1"/>
  <c r="G45" i="4" s="1"/>
  <c r="I8" i="2" l="1"/>
  <c r="H8" i="2"/>
  <c r="G8" i="2"/>
  <c r="F8" i="2"/>
  <c r="E8" i="2"/>
  <c r="D8" i="2"/>
  <c r="C8" i="2"/>
  <c r="B8" i="2"/>
  <c r="Q8" i="2" s="1"/>
  <c r="J7" i="2"/>
  <c r="I7" i="2"/>
  <c r="H7" i="2"/>
  <c r="G7" i="2"/>
  <c r="F7" i="2"/>
  <c r="E7" i="2"/>
  <c r="D7" i="2"/>
  <c r="C7" i="2"/>
  <c r="B7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B5" i="2"/>
  <c r="Q5" i="2" s="1"/>
  <c r="G4" i="2"/>
  <c r="F4" i="2"/>
  <c r="E4" i="2"/>
  <c r="D4" i="2"/>
  <c r="C4" i="2"/>
  <c r="B4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  <c r="Q7" i="2" l="1"/>
  <c r="Q3" i="2"/>
  <c r="Q4" i="2"/>
  <c r="Q6" i="2"/>
  <c r="Q10" i="2" l="1"/>
  <c r="Q9" i="2"/>
</calcChain>
</file>

<file path=xl/sharedStrings.xml><?xml version="1.0" encoding="utf-8"?>
<sst xmlns="http://schemas.openxmlformats.org/spreadsheetml/2006/main" count="571" uniqueCount="166">
  <si>
    <t>Wild type</t>
  </si>
  <si>
    <t>2498-2496</t>
  </si>
  <si>
    <t>Tilt series</t>
  </si>
  <si>
    <t>Measured angle</t>
  </si>
  <si>
    <t>average</t>
  </si>
  <si>
    <t>point 20-22</t>
  </si>
  <si>
    <t>point 21-23</t>
  </si>
  <si>
    <t>point 22-24</t>
  </si>
  <si>
    <t>point 23-25</t>
  </si>
  <si>
    <t>point 24-26</t>
  </si>
  <si>
    <t>point 25-27</t>
  </si>
  <si>
    <t>point 26-28</t>
  </si>
  <si>
    <t>point 27-29</t>
  </si>
  <si>
    <t>point 28-30</t>
  </si>
  <si>
    <t>point 29-31</t>
  </si>
  <si>
    <t>point 30-32</t>
  </si>
  <si>
    <t>point 31-33</t>
  </si>
  <si>
    <t>point 32-34</t>
  </si>
  <si>
    <t>point 33-35</t>
  </si>
  <si>
    <t>cell 1</t>
  </si>
  <si>
    <t>cell 2</t>
  </si>
  <si>
    <t>cell 3</t>
  </si>
  <si>
    <t>cell 4</t>
  </si>
  <si>
    <t>cell 5</t>
  </si>
  <si>
    <t>cell 6</t>
  </si>
  <si>
    <t>left side 1-3</t>
  </si>
  <si>
    <t>left side 2-4</t>
  </si>
  <si>
    <t>left side 3-5</t>
  </si>
  <si>
    <t>left side 4-6</t>
  </si>
  <si>
    <t>left side 5-7</t>
  </si>
  <si>
    <t>left side 6-8</t>
  </si>
  <si>
    <t>left side 7-9</t>
  </si>
  <si>
    <t>left side 8-10</t>
  </si>
  <si>
    <t>left side 9-11</t>
  </si>
  <si>
    <t>left side 10-12</t>
  </si>
  <si>
    <t>left side 11-13</t>
  </si>
  <si>
    <t>Right side 1-3</t>
  </si>
  <si>
    <t>Right side 2-4</t>
  </si>
  <si>
    <t>Right side 3-5</t>
  </si>
  <si>
    <t>Right side 4-6</t>
  </si>
  <si>
    <t>Right side 5-7</t>
  </si>
  <si>
    <t>Right side 6-8</t>
  </si>
  <si>
    <t>Right side 7-9</t>
  </si>
  <si>
    <t>Right side 8-10</t>
  </si>
  <si>
    <t>Right side 9-11</t>
  </si>
  <si>
    <t>Baseplate left-side 6-10</t>
  </si>
  <si>
    <t>Cell 1</t>
  </si>
  <si>
    <t>Baseplate right side 3-6</t>
  </si>
  <si>
    <t>Cell 2</t>
  </si>
  <si>
    <t>Baseplate left side 2-5</t>
  </si>
  <si>
    <t>Cell 3</t>
  </si>
  <si>
    <t>Right side</t>
  </si>
  <si>
    <t>Cell 5</t>
  </si>
  <si>
    <t>Baseplate right side 4-7</t>
  </si>
  <si>
    <t>Cell 6</t>
  </si>
  <si>
    <t>Baseplate left side 4-6</t>
  </si>
  <si>
    <t>Cell 7</t>
  </si>
  <si>
    <t>Cell 9</t>
  </si>
  <si>
    <t>Baseplate left side 3-6</t>
  </si>
  <si>
    <t>Cell 10</t>
  </si>
  <si>
    <t>Average</t>
  </si>
  <si>
    <t>radius (A)</t>
  </si>
  <si>
    <t>radius (nm)</t>
  </si>
  <si>
    <t>27nm</t>
  </si>
  <si>
    <t>Treponema denticola inner membrane curvature</t>
  </si>
  <si>
    <t>Vibrio cholerae inner membrane curvature</t>
  </si>
  <si>
    <t>Treponema denticola baseplate curvature</t>
  </si>
  <si>
    <t>Treponema denticola array angle measurements</t>
  </si>
  <si>
    <t>Baseplate values</t>
  </si>
  <si>
    <t>radius</t>
  </si>
  <si>
    <t>0.0152 um</t>
  </si>
  <si>
    <t>15.2 nm</t>
  </si>
  <si>
    <t>152 angstroms</t>
  </si>
  <si>
    <t>cell2</t>
  </si>
  <si>
    <t>cell 7</t>
  </si>
  <si>
    <t>cell 8</t>
  </si>
  <si>
    <t>cell 9</t>
  </si>
  <si>
    <t>cell 10</t>
  </si>
  <si>
    <t>Cell 4</t>
  </si>
  <si>
    <t>Cell 8</t>
  </si>
  <si>
    <t>ts2</t>
  </si>
  <si>
    <t>ts3</t>
  </si>
  <si>
    <t>ts7</t>
  </si>
  <si>
    <t>ts12</t>
  </si>
  <si>
    <t>ts14</t>
  </si>
  <si>
    <t>ts15</t>
  </si>
  <si>
    <t>ts19</t>
  </si>
  <si>
    <t>ts23</t>
  </si>
  <si>
    <t>ts10 (cell 1)</t>
  </si>
  <si>
    <t>ts10 (cell 2)</t>
  </si>
  <si>
    <t>STDEV</t>
  </si>
  <si>
    <t>Combined average</t>
  </si>
  <si>
    <t>ts1</t>
  </si>
  <si>
    <t>ts8</t>
  </si>
  <si>
    <t>ts11</t>
  </si>
  <si>
    <t>ts13</t>
  </si>
  <si>
    <t>ts22</t>
  </si>
  <si>
    <t>ts36</t>
  </si>
  <si>
    <t>ts4</t>
  </si>
  <si>
    <t>ts6</t>
  </si>
  <si>
    <t>ts20</t>
  </si>
  <si>
    <t>Models</t>
  </si>
  <si>
    <t>Model</t>
  </si>
  <si>
    <t>Variable</t>
  </si>
  <si>
    <t>Value</t>
  </si>
  <si>
    <t>Confidence Interval (±)</t>
  </si>
  <si>
    <t>Independent</t>
  </si>
  <si>
    <t>Kd (M)</t>
  </si>
  <si>
    <t>n</t>
  </si>
  <si>
    <t>ΔH (kJ/mol)</t>
  </si>
  <si>
    <t>Ka (Mˉ¹)</t>
  </si>
  <si>
    <t>-TΔS (kJ/mol)</t>
  </si>
  <si>
    <t>ΔG (kJ/mol)</t>
  </si>
  <si>
    <t>ΔS (J/mol·K)</t>
  </si>
  <si>
    <t>Blank (constant)</t>
  </si>
  <si>
    <t>blank (µJ)</t>
  </si>
  <si>
    <t>Confidence Level (%)</t>
  </si>
  <si>
    <t>X: Injection</t>
  </si>
  <si>
    <t>Y: Area Data (µJ)</t>
  </si>
  <si>
    <t>Injection Volume (µL)</t>
  </si>
  <si>
    <t>Moles (Syringe)</t>
  </si>
  <si>
    <t>Moles (Cell)</t>
  </si>
  <si>
    <t>Mole Ratio</t>
  </si>
  <si>
    <t>Cell Volume (µL)</t>
  </si>
  <si>
    <t>Independent Model</t>
  </si>
  <si>
    <t>Blank (constant) Model</t>
  </si>
  <si>
    <t>Model Sum</t>
  </si>
  <si>
    <t>Residual</t>
  </si>
  <si>
    <t>CheR ITC run</t>
  </si>
  <si>
    <t>WT</t>
  </si>
  <si>
    <t>0.5 mM Hemin-WT</t>
  </si>
  <si>
    <t>0.5 mM Glucose-WT</t>
  </si>
  <si>
    <t>0.5 mM Hemin-MT</t>
  </si>
  <si>
    <t>0.5 mM Glucose-MT</t>
  </si>
  <si>
    <t>non Gradi</t>
  </si>
  <si>
    <t>Gradient</t>
  </si>
  <si>
    <t>NG</t>
  </si>
  <si>
    <t>G</t>
  </si>
  <si>
    <t>NG-WT-He</t>
  </si>
  <si>
    <t>G-WT-He</t>
  </si>
  <si>
    <t>NG-WT-Gl</t>
  </si>
  <si>
    <t>G-WT-Gl</t>
  </si>
  <si>
    <t>NG-MT-He</t>
  </si>
  <si>
    <t>G-MT-He</t>
  </si>
  <si>
    <t>NG-MT-Gl</t>
  </si>
  <si>
    <t>G-MT-Gl</t>
  </si>
  <si>
    <t>cells/ml</t>
  </si>
  <si>
    <t xml:space="preserve">Average </t>
  </si>
  <si>
    <t>SEM</t>
  </si>
  <si>
    <r>
      <t>CheW-R</t>
    </r>
    <r>
      <rPr>
        <b/>
        <sz val="12"/>
        <color theme="1"/>
        <rFont val="Calibri (Body)"/>
      </rPr>
      <t>like</t>
    </r>
    <r>
      <rPr>
        <b/>
        <sz val="18"/>
        <color theme="1"/>
        <rFont val="Calibri"/>
        <family val="2"/>
        <scheme val="minor"/>
      </rPr>
      <t xml:space="preserve"> ITC run</t>
    </r>
  </si>
  <si>
    <t>time (min)</t>
  </si>
  <si>
    <t>Light Scattering</t>
  </si>
  <si>
    <t>dRI</t>
  </si>
  <si>
    <t>Molecular Weight</t>
  </si>
  <si>
    <t>Molecular Weights (Da)</t>
  </si>
  <si>
    <t>SEC-MALS of CheA + CheW-Rlike</t>
  </si>
  <si>
    <t>SEC-MALS of CheA</t>
  </si>
  <si>
    <t>SEC-MALS of CheW-Rlike</t>
  </si>
  <si>
    <t>Chemotaxis assays</t>
  </si>
  <si>
    <t>Lane</t>
  </si>
  <si>
    <t>Sample</t>
  </si>
  <si>
    <t>Protein ladder</t>
  </si>
  <si>
    <t>CheA + CheW</t>
  </si>
  <si>
    <t>Normalized values</t>
  </si>
  <si>
    <t>Raw values</t>
  </si>
  <si>
    <t>SDS-PAGE gel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</si>
</sst>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 (Body)"/>
    </font>
    <font>
      <sz val="12"/>
      <name val="Arial"/>
      <family val="2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16" fontId="0" fillId="0" borderId="0" xfId="0" applyNumberFormat="1"/>
    <xf numFmtId="0" fontId="0" fillId="0" borderId="0" xfId="0" applyAlignment="1">
      <alignment horizontal="left" indent="2"/>
    </xf>
    <xf numFmtId="0" fontId="4" fillId="0" borderId="0" xfId="0" applyFont="1"/>
    <xf numFmtId="0" fontId="5" fillId="0" borderId="0" xfId="0" applyFont="1"/>
    <xf numFmtId="0" fontId="5" fillId="2" borderId="0" xfId="0" applyFont="1" applyFill="1"/>
    <xf numFmtId="0" fontId="0" fillId="3" borderId="0" xfId="0" applyFill="1"/>
    <xf numFmtId="0" fontId="4" fillId="0" borderId="1" xfId="0" applyFont="1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" fillId="0" borderId="1" xfId="0" applyFont="1" applyBorder="1"/>
    <xf numFmtId="0" fontId="1" fillId="0" borderId="3" xfId="0" applyFont="1" applyBorder="1"/>
    <xf numFmtId="0" fontId="4" fillId="0" borderId="1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1" xfId="0" applyFont="1" applyBorder="1" applyAlignment="1">
      <alignment horizontal="center"/>
    </xf>
    <xf numFmtId="11" fontId="0" fillId="0" borderId="0" xfId="0" applyNumberFormat="1"/>
    <xf numFmtId="11" fontId="0" fillId="0" borderId="11" xfId="0" applyNumberFormat="1" applyBorder="1"/>
    <xf numFmtId="0" fontId="0" fillId="0" borderId="11" xfId="0" applyBorder="1"/>
    <xf numFmtId="0" fontId="0" fillId="0" borderId="10" xfId="0" applyBorder="1" applyAlignment="1">
      <alignment vertic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4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14" fontId="6" fillId="0" borderId="0" xfId="0" applyNumberFormat="1" applyFont="1"/>
    <xf numFmtId="0" fontId="0" fillId="0" borderId="10" xfId="0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Hemin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NL"/>
        </a:p>
      </c:txPr>
    </c:title>
    <c:autoTitleDeleted val="0"/>
    <c:plotArea>
      <c:layout>
        <c:manualLayout>
          <c:layoutTarget val="inner"/>
          <c:xMode val="edge"/>
          <c:yMode val="edge"/>
          <c:x val="0.14145544544574501"/>
          <c:y val="0.161348531365723"/>
          <c:w val="0.83066115784956496"/>
          <c:h val="0.737734606237623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('[1]5-20-20'!$K$14:$L$14,'[1]5-20-20'!$O$14:$P$14)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0.19995834634964699</c:v>
                  </c:pt>
                  <c:pt idx="2">
                    <c:v>0</c:v>
                  </c:pt>
                  <c:pt idx="3">
                    <c:v>0.25</c:v>
                  </c:pt>
                </c:numCache>
              </c:numRef>
            </c:plus>
            <c:minus>
              <c:numRef>
                <c:f>('[1]5-20-20'!$K$14:$L$14,'[1]5-20-20'!$O$14:$P$14)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0.19995834634964699</c:v>
                  </c:pt>
                  <c:pt idx="2">
                    <c:v>0</c:v>
                  </c:pt>
                  <c:pt idx="3">
                    <c:v>0.25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('[1]5-20-20'!$K$5:$L$5,'[1]5-20-20'!$O$5:$P$5)</c:f>
              <c:strCache>
                <c:ptCount val="4"/>
                <c:pt idx="0">
                  <c:v>NG-WT-He</c:v>
                </c:pt>
                <c:pt idx="1">
                  <c:v>G-WT-He</c:v>
                </c:pt>
                <c:pt idx="2">
                  <c:v>NG-MT-He</c:v>
                </c:pt>
                <c:pt idx="3">
                  <c:v>G-MT-He</c:v>
                </c:pt>
              </c:strCache>
            </c:strRef>
          </c:cat>
          <c:val>
            <c:numRef>
              <c:f>('[1]5-20-20'!$K$12:$L$12,'[1]5-20-20'!$O$12:$P$12)</c:f>
              <c:numCache>
                <c:formatCode>General</c:formatCode>
                <c:ptCount val="4"/>
                <c:pt idx="0">
                  <c:v>1</c:v>
                </c:pt>
                <c:pt idx="1">
                  <c:v>3.591836734693878</c:v>
                </c:pt>
                <c:pt idx="2">
                  <c:v>1</c:v>
                </c:pt>
                <c:pt idx="3">
                  <c:v>3.8125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0-F446-BA28-7F798C630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01317944"/>
        <c:axId val="2101321544"/>
      </c:barChart>
      <c:scatterChart>
        <c:scatterStyle val="lineMarker"/>
        <c:varyColors val="0"/>
        <c:ser>
          <c:idx val="1"/>
          <c:order val="1"/>
          <c:tx>
            <c:v>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yVal>
            <c:numRef>
              <c:f>'Fig. S6'!$B$42:$E$42</c:f>
              <c:numCache>
                <c:formatCode>General</c:formatCode>
                <c:ptCount val="4"/>
                <c:pt idx="0">
                  <c:v>1</c:v>
                </c:pt>
                <c:pt idx="1">
                  <c:v>3.2653061224489797</c:v>
                </c:pt>
                <c:pt idx="2">
                  <c:v>1</c:v>
                </c:pt>
                <c:pt idx="3">
                  <c:v>4.0625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76-B144-9D36-080320F032D5}"/>
            </c:ext>
          </c:extLst>
        </c:ser>
        <c:ser>
          <c:idx val="2"/>
          <c:order val="2"/>
          <c:tx>
            <c:v>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'Fig. S6'!$B$43:$E$43</c:f>
              <c:numCache>
                <c:formatCode>General</c:formatCode>
                <c:ptCount val="4"/>
                <c:pt idx="0">
                  <c:v>1</c:v>
                </c:pt>
                <c:pt idx="1">
                  <c:v>4.0816326530612246</c:v>
                </c:pt>
                <c:pt idx="2">
                  <c:v>1</c:v>
                </c:pt>
                <c:pt idx="3">
                  <c:v>3.4375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76-B144-9D36-080320F032D5}"/>
            </c:ext>
          </c:extLst>
        </c:ser>
        <c:ser>
          <c:idx val="3"/>
          <c:order val="3"/>
          <c:tx>
            <c:v>4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yVal>
            <c:numRef>
              <c:f>'Fig. S6'!$B$44:$E$44</c:f>
              <c:numCache>
                <c:formatCode>General</c:formatCode>
                <c:ptCount val="4"/>
                <c:pt idx="0">
                  <c:v>1</c:v>
                </c:pt>
                <c:pt idx="1">
                  <c:v>4.0816326530612246</c:v>
                </c:pt>
                <c:pt idx="2">
                  <c:v>1</c:v>
                </c:pt>
                <c:pt idx="3">
                  <c:v>3.4375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76-B144-9D36-080320F032D5}"/>
            </c:ext>
          </c:extLst>
        </c:ser>
        <c:ser>
          <c:idx val="4"/>
          <c:order val="4"/>
          <c:tx>
            <c:v>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yVal>
            <c:numRef>
              <c:f>'Fig. S6'!$B$45:$E$45</c:f>
              <c:numCache>
                <c:formatCode>General</c:formatCode>
                <c:ptCount val="4"/>
                <c:pt idx="0">
                  <c:v>1</c:v>
                </c:pt>
                <c:pt idx="1">
                  <c:v>3.2653061224489797</c:v>
                </c:pt>
                <c:pt idx="2">
                  <c:v>1</c:v>
                </c:pt>
                <c:pt idx="3">
                  <c:v>4.6875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76-B144-9D36-080320F032D5}"/>
            </c:ext>
          </c:extLst>
        </c:ser>
        <c:ser>
          <c:idx val="5"/>
          <c:order val="5"/>
          <c:tx>
            <c:v>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yVal>
            <c:numRef>
              <c:f>'Fig. S6'!$B$46:$E$46</c:f>
              <c:numCache>
                <c:formatCode>General</c:formatCode>
                <c:ptCount val="4"/>
                <c:pt idx="0">
                  <c:v>1</c:v>
                </c:pt>
                <c:pt idx="1">
                  <c:v>3.2653061224489797</c:v>
                </c:pt>
                <c:pt idx="2">
                  <c:v>1</c:v>
                </c:pt>
                <c:pt idx="3">
                  <c:v>3.4375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76-B144-9D36-080320F03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317944"/>
        <c:axId val="2101321544"/>
      </c:scatterChart>
      <c:catAx>
        <c:axId val="2101317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22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NL"/>
          </a:p>
        </c:txPr>
        <c:crossAx val="2101321544"/>
        <c:crosses val="autoZero"/>
        <c:auto val="1"/>
        <c:lblAlgn val="ctr"/>
        <c:lblOffset val="100"/>
        <c:noMultiLvlLbl val="0"/>
      </c:catAx>
      <c:valAx>
        <c:axId val="21013215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222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NL"/>
          </a:p>
        </c:txPr>
        <c:crossAx val="2101317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NL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/>
              <a:t>Glucose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NL"/>
        </a:p>
      </c:txPr>
    </c:title>
    <c:autoTitleDeleted val="0"/>
    <c:plotArea>
      <c:layout>
        <c:manualLayout>
          <c:layoutTarget val="inner"/>
          <c:xMode val="edge"/>
          <c:yMode val="edge"/>
          <c:x val="0.14145544544574501"/>
          <c:y val="0.161348531365723"/>
          <c:w val="0.83066115784956496"/>
          <c:h val="0.737734606237623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('[1]5-20-20'!$K$14:$L$14,'[1]5-20-20'!$O$14:$P$14)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0.19995834634964699</c:v>
                  </c:pt>
                  <c:pt idx="2">
                    <c:v>0</c:v>
                  </c:pt>
                  <c:pt idx="3">
                    <c:v>0.25</c:v>
                  </c:pt>
                </c:numCache>
              </c:numRef>
            </c:plus>
            <c:minus>
              <c:numRef>
                <c:f>('[1]5-20-20'!$K$14:$L$14,'[1]5-20-20'!$O$14:$P$14)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0.19995834634964699</c:v>
                  </c:pt>
                  <c:pt idx="2">
                    <c:v>0</c:v>
                  </c:pt>
                  <c:pt idx="3">
                    <c:v>0.25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('[1]5-20-20'!$M$5:$N$5,'[1]5-20-20'!$Q$5:$R$5)</c:f>
              <c:strCache>
                <c:ptCount val="4"/>
                <c:pt idx="0">
                  <c:v>NG-WT-Gl</c:v>
                </c:pt>
                <c:pt idx="1">
                  <c:v>G-WT-Gl</c:v>
                </c:pt>
                <c:pt idx="2">
                  <c:v>NG-MT-Gl</c:v>
                </c:pt>
                <c:pt idx="3">
                  <c:v>G-MT-Gl</c:v>
                </c:pt>
              </c:strCache>
            </c:strRef>
          </c:cat>
          <c:val>
            <c:numRef>
              <c:f>('[1]5-20-20'!$M$12:$N$12,'[1]5-20-20'!$Q$12:$R$12)</c:f>
              <c:numCache>
                <c:formatCode>General</c:formatCode>
                <c:ptCount val="4"/>
                <c:pt idx="0">
                  <c:v>1</c:v>
                </c:pt>
                <c:pt idx="1">
                  <c:v>2.8173913043478263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5-8F42-9B8A-6F5DF67E5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00653000"/>
        <c:axId val="2100649432"/>
      </c:barChart>
      <c:scatterChart>
        <c:scatterStyle val="lineMarker"/>
        <c:varyColors val="0"/>
        <c:ser>
          <c:idx val="1"/>
          <c:order val="1"/>
          <c:tx>
            <c:v>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yVal>
            <c:numRef>
              <c:f>'Fig. S6'!$K$42:$N$42</c:f>
              <c:numCache>
                <c:formatCode>General</c:formatCode>
                <c:ptCount val="4"/>
                <c:pt idx="0">
                  <c:v>1</c:v>
                </c:pt>
                <c:pt idx="1">
                  <c:v>2.2608695652173911</c:v>
                </c:pt>
                <c:pt idx="2">
                  <c:v>1</c:v>
                </c:pt>
                <c:pt idx="3">
                  <c:v>2.8125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DD-C749-B044-AC9FCB97FA87}"/>
            </c:ext>
          </c:extLst>
        </c:ser>
        <c:ser>
          <c:idx val="2"/>
          <c:order val="2"/>
          <c:tx>
            <c:v>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yVal>
            <c:numRef>
              <c:f>'Fig. S6'!$K$43:$N$43</c:f>
              <c:numCache>
                <c:formatCode>General</c:formatCode>
                <c:ptCount val="4"/>
                <c:pt idx="0">
                  <c:v>1</c:v>
                </c:pt>
                <c:pt idx="1">
                  <c:v>2.6086956521739131</c:v>
                </c:pt>
                <c:pt idx="2">
                  <c:v>1</c:v>
                </c:pt>
                <c:pt idx="3">
                  <c:v>3.125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DD-C749-B044-AC9FCB97FA87}"/>
            </c:ext>
          </c:extLst>
        </c:ser>
        <c:ser>
          <c:idx val="3"/>
          <c:order val="3"/>
          <c:tx>
            <c:v>4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yVal>
            <c:numRef>
              <c:f>'Fig. S6'!$K$44:$N$44</c:f>
              <c:numCache>
                <c:formatCode>General</c:formatCode>
                <c:ptCount val="4"/>
                <c:pt idx="0">
                  <c:v>1</c:v>
                </c:pt>
                <c:pt idx="1">
                  <c:v>3.4782608695652173</c:v>
                </c:pt>
                <c:pt idx="2">
                  <c:v>1</c:v>
                </c:pt>
                <c:pt idx="3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DD-C749-B044-AC9FCB97FA87}"/>
            </c:ext>
          </c:extLst>
        </c:ser>
        <c:ser>
          <c:idx val="4"/>
          <c:order val="4"/>
          <c:tx>
            <c:v>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yVal>
            <c:numRef>
              <c:f>'Fig. S6'!$K$45:$N$45</c:f>
              <c:numCache>
                <c:formatCode>General</c:formatCode>
                <c:ptCount val="4"/>
                <c:pt idx="0">
                  <c:v>1</c:v>
                </c:pt>
                <c:pt idx="1">
                  <c:v>2.9565217391304346</c:v>
                </c:pt>
                <c:pt idx="2">
                  <c:v>1</c:v>
                </c:pt>
                <c:pt idx="3">
                  <c:v>3.4375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DDD-C749-B044-AC9FCB97FA87}"/>
            </c:ext>
          </c:extLst>
        </c:ser>
        <c:ser>
          <c:idx val="5"/>
          <c:order val="5"/>
          <c:tx>
            <c:v>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yVal>
            <c:numRef>
              <c:f>'Fig. S6'!$K$46:$N$46</c:f>
              <c:numCache>
                <c:formatCode>General</c:formatCode>
                <c:ptCount val="4"/>
                <c:pt idx="0">
                  <c:v>1</c:v>
                </c:pt>
                <c:pt idx="1">
                  <c:v>2.7826086956521738</c:v>
                </c:pt>
                <c:pt idx="2">
                  <c:v>1</c:v>
                </c:pt>
                <c:pt idx="3">
                  <c:v>3.125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DD-C749-B044-AC9FCB97F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0653000"/>
        <c:axId val="2100649432"/>
      </c:scatterChart>
      <c:catAx>
        <c:axId val="2100653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22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NL"/>
          </a:p>
        </c:txPr>
        <c:crossAx val="2100649432"/>
        <c:crosses val="autoZero"/>
        <c:auto val="1"/>
        <c:lblAlgn val="ctr"/>
        <c:lblOffset val="100"/>
        <c:noMultiLvlLbl val="0"/>
      </c:catAx>
      <c:valAx>
        <c:axId val="2100649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222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NL"/>
          </a:p>
        </c:txPr>
        <c:crossAx val="2100653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NL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4" Type="http://schemas.microsoft.com/office/2007/relationships/hdphoto" Target="../media/hdphoto3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12</xdr:col>
      <xdr:colOff>156658</xdr:colOff>
      <xdr:row>13</xdr:row>
      <xdr:rowOff>67325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B850766-D922-0640-8A8A-CD277A2DED2F}"/>
            </a:ext>
          </a:extLst>
        </xdr:cNvPr>
        <xdr:cNvGrpSpPr/>
      </xdr:nvGrpSpPr>
      <xdr:grpSpPr>
        <a:xfrm>
          <a:off x="8166100" y="0"/>
          <a:ext cx="5109658" cy="2835925"/>
          <a:chOff x="6942092" y="1627218"/>
          <a:chExt cx="5109658" cy="283592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9188175B-B3B3-3549-B680-77A1549DEE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6942092" y="2011137"/>
            <a:ext cx="4627958" cy="2452006"/>
          </a:xfrm>
          <a:prstGeom prst="rect">
            <a:avLst/>
          </a:prstGeom>
        </xdr:spPr>
      </xdr:pic>
      <xdr:sp macro="" textlink="">
        <xdr:nvSpPr>
          <xdr:cNvPr id="5" name="TextBox 14">
            <a:extLst>
              <a:ext uri="{FF2B5EF4-FFF2-40B4-BE49-F238E27FC236}">
                <a16:creationId xmlns:a16="http://schemas.microsoft.com/office/drawing/2014/main" id="{932EC334-2DB8-0143-8E63-E2930EDD3960}"/>
              </a:ext>
            </a:extLst>
          </xdr:cNvPr>
          <xdr:cNvSpPr txBox="1"/>
        </xdr:nvSpPr>
        <xdr:spPr>
          <a:xfrm>
            <a:off x="7246986" y="1627218"/>
            <a:ext cx="312906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</a:p>
        </xdr:txBody>
      </xdr:sp>
      <xdr:sp macro="" textlink="">
        <xdr:nvSpPr>
          <xdr:cNvPr id="6" name="TextBox 15">
            <a:extLst>
              <a:ext uri="{FF2B5EF4-FFF2-40B4-BE49-F238E27FC236}">
                <a16:creationId xmlns:a16="http://schemas.microsoft.com/office/drawing/2014/main" id="{999F86E5-64D8-084B-AADF-DE391949728C}"/>
              </a:ext>
            </a:extLst>
          </xdr:cNvPr>
          <xdr:cNvSpPr txBox="1"/>
        </xdr:nvSpPr>
        <xdr:spPr>
          <a:xfrm>
            <a:off x="7845319" y="1632676"/>
            <a:ext cx="312906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2</a:t>
            </a:r>
          </a:p>
        </xdr:txBody>
      </xdr:sp>
      <xdr:sp macro="" textlink="">
        <xdr:nvSpPr>
          <xdr:cNvPr id="7" name="TextBox 16">
            <a:extLst>
              <a:ext uri="{FF2B5EF4-FFF2-40B4-BE49-F238E27FC236}">
                <a16:creationId xmlns:a16="http://schemas.microsoft.com/office/drawing/2014/main" id="{B343D3B5-15F0-FA44-9E55-34CB38A1FA8E}"/>
              </a:ext>
            </a:extLst>
          </xdr:cNvPr>
          <xdr:cNvSpPr txBox="1"/>
        </xdr:nvSpPr>
        <xdr:spPr>
          <a:xfrm>
            <a:off x="8443652" y="1632676"/>
            <a:ext cx="312906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</a:p>
        </xdr:txBody>
      </xdr:sp>
      <xdr:sp macro="" textlink="">
        <xdr:nvSpPr>
          <xdr:cNvPr id="8" name="TextBox 17">
            <a:extLst>
              <a:ext uri="{FF2B5EF4-FFF2-40B4-BE49-F238E27FC236}">
                <a16:creationId xmlns:a16="http://schemas.microsoft.com/office/drawing/2014/main" id="{31C1DCA1-C2DE-F441-9ACF-4C2FCB067EEB}"/>
              </a:ext>
            </a:extLst>
          </xdr:cNvPr>
          <xdr:cNvSpPr txBox="1"/>
        </xdr:nvSpPr>
        <xdr:spPr>
          <a:xfrm>
            <a:off x="9041985" y="1627218"/>
            <a:ext cx="312906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4</a:t>
            </a:r>
          </a:p>
        </xdr:txBody>
      </xdr:sp>
      <xdr:sp macro="" textlink="">
        <xdr:nvSpPr>
          <xdr:cNvPr id="9" name="TextBox 22">
            <a:extLst>
              <a:ext uri="{FF2B5EF4-FFF2-40B4-BE49-F238E27FC236}">
                <a16:creationId xmlns:a16="http://schemas.microsoft.com/office/drawing/2014/main" id="{58EE7A6F-06B7-4142-9C10-F8D27ECFF0EF}"/>
              </a:ext>
            </a:extLst>
          </xdr:cNvPr>
          <xdr:cNvSpPr txBox="1"/>
        </xdr:nvSpPr>
        <xdr:spPr>
          <a:xfrm>
            <a:off x="9640318" y="1627218"/>
            <a:ext cx="312906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5</a:t>
            </a:r>
          </a:p>
        </xdr:txBody>
      </xdr:sp>
      <xdr:sp macro="" textlink="">
        <xdr:nvSpPr>
          <xdr:cNvPr id="10" name="TextBox 23">
            <a:extLst>
              <a:ext uri="{FF2B5EF4-FFF2-40B4-BE49-F238E27FC236}">
                <a16:creationId xmlns:a16="http://schemas.microsoft.com/office/drawing/2014/main" id="{43E20F83-AE11-194F-9DE2-C6379AFD5654}"/>
              </a:ext>
            </a:extLst>
          </xdr:cNvPr>
          <xdr:cNvSpPr txBox="1"/>
        </xdr:nvSpPr>
        <xdr:spPr>
          <a:xfrm>
            <a:off x="11188374" y="2083666"/>
            <a:ext cx="763351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250 kDa</a:t>
            </a:r>
          </a:p>
        </xdr:txBody>
      </xdr:sp>
      <xdr:sp macro="" textlink="">
        <xdr:nvSpPr>
          <xdr:cNvPr id="11" name="TextBox 24">
            <a:extLst>
              <a:ext uri="{FF2B5EF4-FFF2-40B4-BE49-F238E27FC236}">
                <a16:creationId xmlns:a16="http://schemas.microsoft.com/office/drawing/2014/main" id="{66C57F00-8A45-0244-B7E8-4D5C547AD871}"/>
              </a:ext>
            </a:extLst>
          </xdr:cNvPr>
          <xdr:cNvSpPr txBox="1"/>
        </xdr:nvSpPr>
        <xdr:spPr>
          <a:xfrm>
            <a:off x="11325547" y="3927249"/>
            <a:ext cx="678391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50 kDa</a:t>
            </a:r>
          </a:p>
        </xdr:txBody>
      </xdr:sp>
      <xdr:sp macro="" textlink="">
        <xdr:nvSpPr>
          <xdr:cNvPr id="12" name="TextBox 25">
            <a:extLst>
              <a:ext uri="{FF2B5EF4-FFF2-40B4-BE49-F238E27FC236}">
                <a16:creationId xmlns:a16="http://schemas.microsoft.com/office/drawing/2014/main" id="{0B6870CA-80E2-6341-AA09-34FF6532389A}"/>
              </a:ext>
            </a:extLst>
          </xdr:cNvPr>
          <xdr:cNvSpPr txBox="1"/>
        </xdr:nvSpPr>
        <xdr:spPr>
          <a:xfrm>
            <a:off x="11240588" y="2553912"/>
            <a:ext cx="763351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150 kDa</a:t>
            </a:r>
          </a:p>
        </xdr:txBody>
      </xdr:sp>
      <xdr:sp macro="" textlink="">
        <xdr:nvSpPr>
          <xdr:cNvPr id="13" name="TextBox 26">
            <a:extLst>
              <a:ext uri="{FF2B5EF4-FFF2-40B4-BE49-F238E27FC236}">
                <a16:creationId xmlns:a16="http://schemas.microsoft.com/office/drawing/2014/main" id="{49E60EB4-A466-CE4B-BBD7-E12E795C603D}"/>
              </a:ext>
            </a:extLst>
          </xdr:cNvPr>
          <xdr:cNvSpPr txBox="1"/>
        </xdr:nvSpPr>
        <xdr:spPr>
          <a:xfrm>
            <a:off x="11288399" y="3024158"/>
            <a:ext cx="763351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100 kDa</a:t>
            </a:r>
          </a:p>
        </xdr:txBody>
      </xdr:sp>
      <xdr:sp macro="" textlink="">
        <xdr:nvSpPr>
          <xdr:cNvPr id="14" name="TextBox 27">
            <a:extLst>
              <a:ext uri="{FF2B5EF4-FFF2-40B4-BE49-F238E27FC236}">
                <a16:creationId xmlns:a16="http://schemas.microsoft.com/office/drawing/2014/main" id="{C6B2960A-600B-2041-A850-DA9D2592B80F}"/>
              </a:ext>
            </a:extLst>
          </xdr:cNvPr>
          <xdr:cNvSpPr txBox="1"/>
        </xdr:nvSpPr>
        <xdr:spPr>
          <a:xfrm>
            <a:off x="11325547" y="3402528"/>
            <a:ext cx="678391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75 kDa</a:t>
            </a:r>
          </a:p>
        </xdr:txBody>
      </xdr:sp>
      <xdr:sp macro="" textlink="">
        <xdr:nvSpPr>
          <xdr:cNvPr id="15" name="TextBox 28">
            <a:extLst>
              <a:ext uri="{FF2B5EF4-FFF2-40B4-BE49-F238E27FC236}">
                <a16:creationId xmlns:a16="http://schemas.microsoft.com/office/drawing/2014/main" id="{E912B8D0-7B0A-AE41-A691-D8C28008B120}"/>
              </a:ext>
            </a:extLst>
          </xdr:cNvPr>
          <xdr:cNvSpPr txBox="1"/>
        </xdr:nvSpPr>
        <xdr:spPr>
          <a:xfrm>
            <a:off x="7765687" y="3312479"/>
            <a:ext cx="484428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TdA</a:t>
            </a:r>
          </a:p>
        </xdr:txBody>
      </xdr:sp>
      <xdr:sp macro="" textlink="">
        <xdr:nvSpPr>
          <xdr:cNvPr id="16" name="TextBox 29">
            <a:extLst>
              <a:ext uri="{FF2B5EF4-FFF2-40B4-BE49-F238E27FC236}">
                <a16:creationId xmlns:a16="http://schemas.microsoft.com/office/drawing/2014/main" id="{68EF58C7-E8A7-2649-AEDD-3BB66127FE68}"/>
              </a:ext>
            </a:extLst>
          </xdr:cNvPr>
          <xdr:cNvSpPr txBox="1"/>
        </xdr:nvSpPr>
        <xdr:spPr>
          <a:xfrm>
            <a:off x="7634726" y="4061688"/>
            <a:ext cx="630301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TdWR</a:t>
            </a:r>
          </a:p>
        </xdr:txBody>
      </xdr:sp>
      <xdr:sp macro="" textlink="">
        <xdr:nvSpPr>
          <xdr:cNvPr id="17" name="TextBox 30">
            <a:extLst>
              <a:ext uri="{FF2B5EF4-FFF2-40B4-BE49-F238E27FC236}">
                <a16:creationId xmlns:a16="http://schemas.microsoft.com/office/drawing/2014/main" id="{6CB0FDFD-AC6E-3740-8C4D-B958003794A5}"/>
              </a:ext>
            </a:extLst>
          </xdr:cNvPr>
          <xdr:cNvSpPr txBox="1"/>
        </xdr:nvSpPr>
        <xdr:spPr>
          <a:xfrm>
            <a:off x="7441994" y="2336473"/>
            <a:ext cx="80021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2x [TdA]</a:t>
            </a:r>
          </a:p>
        </xdr:txBody>
      </xdr:sp>
      <xdr:sp macro="" textlink="">
        <xdr:nvSpPr>
          <xdr:cNvPr id="18" name="TextBox 31">
            <a:extLst>
              <a:ext uri="{FF2B5EF4-FFF2-40B4-BE49-F238E27FC236}">
                <a16:creationId xmlns:a16="http://schemas.microsoft.com/office/drawing/2014/main" id="{47CFAA7B-7F48-8C4B-A1C1-643259CCA62A}"/>
              </a:ext>
            </a:extLst>
          </xdr:cNvPr>
          <xdr:cNvSpPr txBox="1"/>
        </xdr:nvSpPr>
        <xdr:spPr>
          <a:xfrm>
            <a:off x="7103045" y="2028696"/>
            <a:ext cx="1224118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2x [TdA / WR] </a:t>
            </a:r>
          </a:p>
        </xdr:txBody>
      </xdr:sp>
      <xdr:sp macro="" textlink="">
        <xdr:nvSpPr>
          <xdr:cNvPr id="19" name="TextBox 32">
            <a:extLst>
              <a:ext uri="{FF2B5EF4-FFF2-40B4-BE49-F238E27FC236}">
                <a16:creationId xmlns:a16="http://schemas.microsoft.com/office/drawing/2014/main" id="{2692983E-7425-5344-9096-5DB233466B85}"/>
              </a:ext>
            </a:extLst>
          </xdr:cNvPr>
          <xdr:cNvSpPr txBox="1"/>
        </xdr:nvSpPr>
        <xdr:spPr>
          <a:xfrm>
            <a:off x="7267638" y="2900082"/>
            <a:ext cx="946093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2x [TdWR]</a:t>
            </a:r>
          </a:p>
        </xdr:txBody>
      </xdr:sp>
      <xdr:cxnSp macro="">
        <xdr:nvCxnSpPr>
          <xdr:cNvPr id="20" name="Straight Arrow Connector 19">
            <a:extLst>
              <a:ext uri="{FF2B5EF4-FFF2-40B4-BE49-F238E27FC236}">
                <a16:creationId xmlns:a16="http://schemas.microsoft.com/office/drawing/2014/main" id="{E513FA4F-87FF-9045-AAEF-5DBB6BE3DCF2}"/>
              </a:ext>
            </a:extLst>
          </xdr:cNvPr>
          <xdr:cNvCxnSpPr>
            <a:cxnSpLocks/>
          </xdr:cNvCxnSpPr>
        </xdr:nvCxnSpPr>
        <xdr:spPr>
          <a:xfrm flipH="1">
            <a:off x="8824070" y="2186454"/>
            <a:ext cx="285427" cy="0"/>
          </a:xfrm>
          <a:prstGeom prst="straightConnector1">
            <a:avLst/>
          </a:prstGeom>
          <a:ln w="38100">
            <a:solidFill>
              <a:schemeClr val="bg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Straight Arrow Connector 20">
            <a:extLst>
              <a:ext uri="{FF2B5EF4-FFF2-40B4-BE49-F238E27FC236}">
                <a16:creationId xmlns:a16="http://schemas.microsoft.com/office/drawing/2014/main" id="{C356398B-F3A2-2140-A5E5-503FAE111AE5}"/>
              </a:ext>
            </a:extLst>
          </xdr:cNvPr>
          <xdr:cNvCxnSpPr>
            <a:cxnSpLocks/>
          </xdr:cNvCxnSpPr>
        </xdr:nvCxnSpPr>
        <xdr:spPr>
          <a:xfrm flipH="1">
            <a:off x="8823315" y="2474972"/>
            <a:ext cx="285427" cy="0"/>
          </a:xfrm>
          <a:prstGeom prst="straightConnector1">
            <a:avLst/>
          </a:prstGeom>
          <a:ln w="38100">
            <a:solidFill>
              <a:schemeClr val="bg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Arrow Connector 21">
            <a:extLst>
              <a:ext uri="{FF2B5EF4-FFF2-40B4-BE49-F238E27FC236}">
                <a16:creationId xmlns:a16="http://schemas.microsoft.com/office/drawing/2014/main" id="{5C49F23E-C68B-8941-AFB6-884F23CE9196}"/>
              </a:ext>
            </a:extLst>
          </xdr:cNvPr>
          <xdr:cNvCxnSpPr>
            <a:cxnSpLocks/>
          </xdr:cNvCxnSpPr>
        </xdr:nvCxnSpPr>
        <xdr:spPr>
          <a:xfrm flipH="1">
            <a:off x="8823315" y="3043309"/>
            <a:ext cx="285427" cy="0"/>
          </a:xfrm>
          <a:prstGeom prst="straightConnector1">
            <a:avLst/>
          </a:prstGeom>
          <a:ln w="38100">
            <a:solidFill>
              <a:schemeClr val="bg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Straight Arrow Connector 22">
            <a:extLst>
              <a:ext uri="{FF2B5EF4-FFF2-40B4-BE49-F238E27FC236}">
                <a16:creationId xmlns:a16="http://schemas.microsoft.com/office/drawing/2014/main" id="{F64A81B5-2BD9-8A40-9AE3-FBB263A28C6C}"/>
              </a:ext>
            </a:extLst>
          </xdr:cNvPr>
          <xdr:cNvCxnSpPr>
            <a:cxnSpLocks/>
          </xdr:cNvCxnSpPr>
        </xdr:nvCxnSpPr>
        <xdr:spPr>
          <a:xfrm flipH="1">
            <a:off x="8814539" y="3529713"/>
            <a:ext cx="285427" cy="0"/>
          </a:xfrm>
          <a:prstGeom prst="straightConnector1">
            <a:avLst/>
          </a:prstGeom>
          <a:ln w="38100">
            <a:solidFill>
              <a:schemeClr val="bg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B356F806-237D-5B4E-9EAD-BBD1DF77C2F3}"/>
              </a:ext>
            </a:extLst>
          </xdr:cNvPr>
          <xdr:cNvCxnSpPr>
            <a:cxnSpLocks/>
          </xdr:cNvCxnSpPr>
        </xdr:nvCxnSpPr>
        <xdr:spPr>
          <a:xfrm flipH="1">
            <a:off x="8755126" y="4192905"/>
            <a:ext cx="285427" cy="0"/>
          </a:xfrm>
          <a:prstGeom prst="straightConnector1">
            <a:avLst/>
          </a:prstGeom>
          <a:ln w="38100">
            <a:solidFill>
              <a:schemeClr val="bg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29884</xdr:colOff>
      <xdr:row>13</xdr:row>
      <xdr:rowOff>190890</xdr:rowOff>
    </xdr:from>
    <xdr:to>
      <xdr:col>11</xdr:col>
      <xdr:colOff>314029</xdr:colOff>
      <xdr:row>18</xdr:row>
      <xdr:rowOff>98220</xdr:rowOff>
    </xdr:to>
    <xdr:sp macro="" textlink="">
      <xdr:nvSpPr>
        <xdr:cNvPr id="3" name="TextBox 41">
          <a:extLst>
            <a:ext uri="{FF2B5EF4-FFF2-40B4-BE49-F238E27FC236}">
              <a16:creationId xmlns:a16="http://schemas.microsoft.com/office/drawing/2014/main" id="{C3A81FB7-2593-F942-84A5-C58FC104CC80}"/>
            </a:ext>
          </a:extLst>
        </xdr:cNvPr>
        <xdr:cNvSpPr txBox="1"/>
      </xdr:nvSpPr>
      <xdr:spPr>
        <a:xfrm>
          <a:off x="10672484" y="2959490"/>
          <a:ext cx="1935145" cy="9233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latin typeface="Arial" panose="020B0604020202020204" pitchFamily="34" charset="0"/>
              <a:cs typeface="Arial" panose="020B0604020202020204" pitchFamily="34" charset="0"/>
            </a:rPr>
            <a:t>TdA -&gt; 88kDa</a:t>
          </a:r>
        </a:p>
        <a:p>
          <a:endParaRPr lang="en-US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b="1">
              <a:latin typeface="Arial" panose="020B0604020202020204" pitchFamily="34" charset="0"/>
              <a:cs typeface="Arial" panose="020B0604020202020204" pitchFamily="34" charset="0"/>
            </a:rPr>
            <a:t>TdWR -&gt; 55 kDa</a:t>
          </a:r>
        </a:p>
      </xdr:txBody>
    </xdr:sp>
    <xdr:clientData/>
  </xdr:twoCellAnchor>
  <xdr:twoCellAnchor>
    <xdr:from>
      <xdr:col>9</xdr:col>
      <xdr:colOff>800100</xdr:colOff>
      <xdr:row>0</xdr:row>
      <xdr:rowOff>0</xdr:rowOff>
    </xdr:from>
    <xdr:to>
      <xdr:col>10</xdr:col>
      <xdr:colOff>287506</xdr:colOff>
      <xdr:row>1</xdr:row>
      <xdr:rowOff>39132</xdr:rowOff>
    </xdr:to>
    <xdr:sp macro="" textlink="">
      <xdr:nvSpPr>
        <xdr:cNvPr id="25" name="TextBox 22">
          <a:extLst>
            <a:ext uri="{FF2B5EF4-FFF2-40B4-BE49-F238E27FC236}">
              <a16:creationId xmlns:a16="http://schemas.microsoft.com/office/drawing/2014/main" id="{87109013-7FC7-FC49-A8E2-15E2F51049C5}"/>
            </a:ext>
          </a:extLst>
        </xdr:cNvPr>
        <xdr:cNvSpPr txBox="1"/>
      </xdr:nvSpPr>
      <xdr:spPr>
        <a:xfrm>
          <a:off x="11442700" y="0"/>
          <a:ext cx="312906" cy="36933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10</xdr:col>
      <xdr:colOff>558800</xdr:colOff>
      <xdr:row>0</xdr:row>
      <xdr:rowOff>0</xdr:rowOff>
    </xdr:from>
    <xdr:to>
      <xdr:col>11</xdr:col>
      <xdr:colOff>46206</xdr:colOff>
      <xdr:row>1</xdr:row>
      <xdr:rowOff>39132</xdr:rowOff>
    </xdr:to>
    <xdr:sp macro="" textlink="">
      <xdr:nvSpPr>
        <xdr:cNvPr id="26" name="TextBox 22">
          <a:extLst>
            <a:ext uri="{FF2B5EF4-FFF2-40B4-BE49-F238E27FC236}">
              <a16:creationId xmlns:a16="http://schemas.microsoft.com/office/drawing/2014/main" id="{20D2BA8D-8595-4C47-AEE7-4FCF2FA3B014}"/>
            </a:ext>
          </a:extLst>
        </xdr:cNvPr>
        <xdr:cNvSpPr txBox="1"/>
      </xdr:nvSpPr>
      <xdr:spPr>
        <a:xfrm>
          <a:off x="12026900" y="0"/>
          <a:ext cx="312906" cy="36933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0</xdr:row>
      <xdr:rowOff>139700</xdr:rowOff>
    </xdr:from>
    <xdr:to>
      <xdr:col>10</xdr:col>
      <xdr:colOff>120650</xdr:colOff>
      <xdr:row>13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0C41E-FFAE-5A4E-B5DF-992DC3E9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4900" y="139700"/>
          <a:ext cx="4019550" cy="267970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37</xdr:row>
      <xdr:rowOff>50799</xdr:rowOff>
    </xdr:from>
    <xdr:to>
      <xdr:col>10</xdr:col>
      <xdr:colOff>0</xdr:colOff>
      <xdr:row>49</xdr:row>
      <xdr:rowOff>84665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32E5A8-E664-194A-9CF7-854CD6284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5400" y="7772399"/>
          <a:ext cx="3708400" cy="24722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17</xdr:row>
      <xdr:rowOff>25400</xdr:rowOff>
    </xdr:from>
    <xdr:to>
      <xdr:col>9</xdr:col>
      <xdr:colOff>256540</xdr:colOff>
      <xdr:row>38</xdr:row>
      <xdr:rowOff>8256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D5C5C0-F438-0845-8654-4DFE31221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439420</xdr:colOff>
      <xdr:row>17</xdr:row>
      <xdr:rowOff>43180</xdr:rowOff>
    </xdr:from>
    <xdr:to>
      <xdr:col>19</xdr:col>
      <xdr:colOff>248920</xdr:colOff>
      <xdr:row>38</xdr:row>
      <xdr:rowOff>33656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69B7CE-7115-924E-A0FB-18CB303A3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5</xdr:col>
      <xdr:colOff>594420</xdr:colOff>
      <xdr:row>25</xdr:row>
      <xdr:rowOff>10775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F4CC85E-F143-4544-9A6C-0427BC659CBE}"/>
            </a:ext>
          </a:extLst>
        </xdr:cNvPr>
        <xdr:cNvGrpSpPr/>
      </xdr:nvGrpSpPr>
      <xdr:grpSpPr>
        <a:xfrm>
          <a:off x="825500" y="609600"/>
          <a:ext cx="3896420" cy="4481175"/>
          <a:chOff x="1997961" y="469772"/>
          <a:chExt cx="3896420" cy="4481175"/>
        </a:xfrm>
      </xdr:grpSpPr>
      <xdr:sp macro="" textlink="">
        <xdr:nvSpPr>
          <xdr:cNvPr id="8" name="TextBox 72">
            <a:extLst>
              <a:ext uri="{FF2B5EF4-FFF2-40B4-BE49-F238E27FC236}">
                <a16:creationId xmlns:a16="http://schemas.microsoft.com/office/drawing/2014/main" id="{76CFC425-57DE-9A48-9904-E0A808537DD9}"/>
              </a:ext>
            </a:extLst>
          </xdr:cNvPr>
          <xdr:cNvSpPr txBox="1"/>
        </xdr:nvSpPr>
        <xdr:spPr>
          <a:xfrm>
            <a:off x="2786238" y="469772"/>
            <a:ext cx="2319866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en-US" sz="1600" b="1" kern="0">
                <a:solidFill>
                  <a:prstClr val="black"/>
                </a:solidFill>
              </a:rPr>
              <a:t>1    2    3    4    5    6    7    8</a:t>
            </a:r>
          </a:p>
        </xdr:txBody>
      </xdr:sp>
      <xdr:pic>
        <xdr:nvPicPr>
          <xdr:cNvPr id="9" name="Picture 8" descr="A picture containing sitting, computer, dark, photo&#10;&#10;Description automatically generated">
            <a:extLst>
              <a:ext uri="{FF2B5EF4-FFF2-40B4-BE49-F238E27FC236}">
                <a16:creationId xmlns:a16="http://schemas.microsoft.com/office/drawing/2014/main" id="{302B75B1-A07C-4E5D-90D4-217CD2C8310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brigh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-234" t="-1175" r="-1434" b="583"/>
          <a:stretch/>
        </xdr:blipFill>
        <xdr:spPr>
          <a:xfrm>
            <a:off x="1997961" y="701852"/>
            <a:ext cx="3896420" cy="3046270"/>
          </a:xfrm>
          <a:prstGeom prst="rect">
            <a:avLst/>
          </a:prstGeom>
        </xdr:spPr>
      </xdr:pic>
      <xdr:sp macro="" textlink="">
        <xdr:nvSpPr>
          <xdr:cNvPr id="10" name="TextBox 2">
            <a:extLst>
              <a:ext uri="{FF2B5EF4-FFF2-40B4-BE49-F238E27FC236}">
                <a16:creationId xmlns:a16="http://schemas.microsoft.com/office/drawing/2014/main" id="{8BD14F60-92DA-4ABE-9B26-69C8F256A20B}"/>
              </a:ext>
            </a:extLst>
          </xdr:cNvPr>
          <xdr:cNvSpPr txBox="1"/>
        </xdr:nvSpPr>
        <xdr:spPr>
          <a:xfrm>
            <a:off x="1997961" y="3873729"/>
            <a:ext cx="3793239" cy="1077218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342900" indent="-342900">
              <a:buAutoNum type="arabicPeriod"/>
              <a:defRPr/>
            </a:pP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DNA marker.</a:t>
            </a:r>
          </a:p>
          <a:p>
            <a:pPr marL="342900" indent="-342900">
              <a:buFontTx/>
              <a:buAutoNum type="arabicPeriod"/>
              <a:defRPr/>
            </a:pP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 </a:t>
            </a:r>
            <a:r>
              <a:rPr kumimoji="0" lang="el-GR" sz="1600" b="1" i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Δ</a:t>
            </a:r>
            <a:r>
              <a:rPr kumimoji="0" lang="en-US" sz="1600" b="1" i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TDE1492 </a:t>
            </a: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sample, P</a:t>
            </a:r>
            <a:r>
              <a:rPr lang="en-US" sz="1600" b="1" kern="0" baseline="-25000">
                <a:solidFill>
                  <a:prstClr val="black"/>
                </a:solidFill>
              </a:rPr>
              <a:t>7</a:t>
            </a:r>
            <a:r>
              <a:rPr lang="en-US" sz="1600" b="1" kern="0">
                <a:solidFill>
                  <a:prstClr val="black"/>
                </a:solidFill>
              </a:rPr>
              <a:t>+ P</a:t>
            </a:r>
            <a:r>
              <a:rPr lang="en-US" sz="1600" b="1" kern="0" baseline="-25000">
                <a:solidFill>
                  <a:prstClr val="black"/>
                </a:solidFill>
              </a:rPr>
              <a:t>6 </a:t>
            </a:r>
            <a:r>
              <a:rPr lang="en-US" sz="1600" b="1" kern="0">
                <a:solidFill>
                  <a:prstClr val="black"/>
                </a:solidFill>
              </a:rPr>
              <a:t>primers.</a:t>
            </a:r>
          </a:p>
          <a:p>
            <a:pPr marL="342900" indent="-342900">
              <a:buFontTx/>
              <a:buAutoNum type="arabicPeriod"/>
              <a:defRPr/>
            </a:pP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 </a:t>
            </a:r>
            <a:r>
              <a:rPr kumimoji="0" lang="el-GR" sz="1600" b="1" i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Δ</a:t>
            </a:r>
            <a:r>
              <a:rPr kumimoji="0" lang="en-US" sz="1600" b="1" i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TDE1492 </a:t>
            </a: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sample,</a:t>
            </a:r>
            <a:r>
              <a:rPr lang="en-US" sz="1600" b="1" kern="0" baseline="-25000">
                <a:solidFill>
                  <a:prstClr val="black"/>
                </a:solidFill>
              </a:rPr>
              <a:t>  </a:t>
            </a:r>
            <a:r>
              <a:rPr lang="en-US" sz="1600" b="1" kern="0">
                <a:solidFill>
                  <a:prstClr val="black"/>
                </a:solidFill>
              </a:rPr>
              <a:t>P</a:t>
            </a:r>
            <a:r>
              <a:rPr lang="en-US" sz="1600" b="1" kern="0" baseline="-25000">
                <a:solidFill>
                  <a:prstClr val="black"/>
                </a:solidFill>
              </a:rPr>
              <a:t>5</a:t>
            </a:r>
            <a:r>
              <a:rPr lang="en-US" sz="1600" b="1" kern="0">
                <a:solidFill>
                  <a:prstClr val="black"/>
                </a:solidFill>
              </a:rPr>
              <a:t>+ P</a:t>
            </a:r>
            <a:r>
              <a:rPr lang="en-US" sz="1600" b="1" kern="0" baseline="-25000">
                <a:solidFill>
                  <a:prstClr val="black"/>
                </a:solidFill>
              </a:rPr>
              <a:t>8 </a:t>
            </a:r>
            <a:r>
              <a:rPr lang="en-US" sz="1600" b="1" kern="0">
                <a:solidFill>
                  <a:prstClr val="black"/>
                </a:solidFill>
              </a:rPr>
              <a:t>primers.</a:t>
            </a:r>
          </a:p>
          <a:p>
            <a:pPr>
              <a:defRPr/>
            </a:pP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4-8. </a:t>
            </a:r>
            <a:r>
              <a:rPr lang="en-US" sz="1600" b="1" kern="0">
                <a:solidFill>
                  <a:prstClr val="black"/>
                </a:solidFill>
              </a:rPr>
              <a:t>Unrelated samples.</a:t>
            </a:r>
            <a:endParaRPr kumimoji="0" lang="en-US" sz="1600" b="1" u="none" strike="noStrike" kern="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</a:endParaRPr>
          </a:p>
        </xdr:txBody>
      </xdr:sp>
    </xdr:grpSp>
    <xdr:clientData/>
  </xdr:twoCellAnchor>
  <xdr:twoCellAnchor>
    <xdr:from>
      <xdr:col>5</xdr:col>
      <xdr:colOff>721636</xdr:colOff>
      <xdr:row>3</xdr:row>
      <xdr:rowOff>0</xdr:rowOff>
    </xdr:from>
    <xdr:to>
      <xdr:col>10</xdr:col>
      <xdr:colOff>823589</xdr:colOff>
      <xdr:row>26</xdr:row>
      <xdr:rowOff>53796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D588A00-0760-45E8-AF7D-9EA46AA1FD38}"/>
            </a:ext>
          </a:extLst>
        </xdr:cNvPr>
        <xdr:cNvGrpSpPr/>
      </xdr:nvGrpSpPr>
      <xdr:grpSpPr>
        <a:xfrm>
          <a:off x="4849136" y="609600"/>
          <a:ext cx="4229453" cy="4727396"/>
          <a:chOff x="6021597" y="469772"/>
          <a:chExt cx="4229453" cy="472739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C0282954-13BB-4008-8F5E-F8C257EE510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-216" t="-1698" r="-611"/>
          <a:stretch/>
        </xdr:blipFill>
        <xdr:spPr>
          <a:xfrm>
            <a:off x="6078608" y="686041"/>
            <a:ext cx="4172442" cy="3076609"/>
          </a:xfrm>
          <a:prstGeom prst="rect">
            <a:avLst/>
          </a:prstGeom>
        </xdr:spPr>
      </xdr:pic>
      <xdr:sp macro="" textlink="">
        <xdr:nvSpPr>
          <xdr:cNvPr id="5" name="TextBox 29">
            <a:extLst>
              <a:ext uri="{FF2B5EF4-FFF2-40B4-BE49-F238E27FC236}">
                <a16:creationId xmlns:a16="http://schemas.microsoft.com/office/drawing/2014/main" id="{2E1279DB-6BF4-43E9-AF5A-15B93F3213C4}"/>
              </a:ext>
            </a:extLst>
          </xdr:cNvPr>
          <xdr:cNvSpPr txBox="1"/>
        </xdr:nvSpPr>
        <xdr:spPr>
          <a:xfrm>
            <a:off x="6920553" y="469772"/>
            <a:ext cx="2505814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en-US" sz="1600" b="1" kern="0">
                <a:solidFill>
                  <a:prstClr val="black"/>
                </a:solidFill>
              </a:rPr>
              <a:t>1    2     3     4    5     6     7    8</a:t>
            </a:r>
          </a:p>
        </xdr:txBody>
      </xdr:sp>
      <xdr:sp macro="" textlink="">
        <xdr:nvSpPr>
          <xdr:cNvPr id="6" name="TextBox 31">
            <a:extLst>
              <a:ext uri="{FF2B5EF4-FFF2-40B4-BE49-F238E27FC236}">
                <a16:creationId xmlns:a16="http://schemas.microsoft.com/office/drawing/2014/main" id="{3D4C00D2-FEC9-40A9-906D-2AF47A6F7427}"/>
              </a:ext>
            </a:extLst>
          </xdr:cNvPr>
          <xdr:cNvSpPr txBox="1"/>
        </xdr:nvSpPr>
        <xdr:spPr>
          <a:xfrm>
            <a:off x="6890330" y="2318110"/>
            <a:ext cx="2537874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en-US" sz="1600" b="1" kern="0">
                <a:solidFill>
                  <a:prstClr val="black"/>
                </a:solidFill>
              </a:rPr>
              <a:t>9   10   11  12  13  14   15  16</a:t>
            </a:r>
          </a:p>
        </xdr:txBody>
      </xdr:sp>
      <xdr:sp macro="" textlink="">
        <xdr:nvSpPr>
          <xdr:cNvPr id="7" name="TextBox 32">
            <a:extLst>
              <a:ext uri="{FF2B5EF4-FFF2-40B4-BE49-F238E27FC236}">
                <a16:creationId xmlns:a16="http://schemas.microsoft.com/office/drawing/2014/main" id="{19C4E613-15F0-45BF-AE6B-D84D70CA810E}"/>
              </a:ext>
            </a:extLst>
          </xdr:cNvPr>
          <xdr:cNvSpPr txBox="1"/>
        </xdr:nvSpPr>
        <xdr:spPr>
          <a:xfrm>
            <a:off x="6021597" y="3873729"/>
            <a:ext cx="4172442" cy="1323439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1-8. Unrelated samples</a:t>
            </a:r>
          </a:p>
          <a:p>
            <a:pPr marL="342900" indent="-342900">
              <a:buFont typeface="+mj-lt"/>
              <a:buAutoNum type="arabicPeriod" startAt="9"/>
              <a:defRPr/>
            </a:pP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DNA marker.</a:t>
            </a:r>
          </a:p>
          <a:p>
            <a:pPr marL="342900" indent="-342900">
              <a:buFontTx/>
              <a:buAutoNum type="arabicPeriod" startAt="9"/>
              <a:defRPr/>
            </a:pP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Wild-type sample, P</a:t>
            </a:r>
            <a:r>
              <a:rPr kumimoji="0" lang="en-US" sz="1600" b="1" u="none" strike="noStrike" kern="0" cap="none" spc="0" normalizeH="0" baseline="-2500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9</a:t>
            </a:r>
            <a:r>
              <a:rPr lang="en-US" sz="1600" b="1" kern="0">
                <a:solidFill>
                  <a:prstClr val="black"/>
                </a:solidFill>
              </a:rPr>
              <a:t>+ P</a:t>
            </a:r>
            <a:r>
              <a:rPr lang="en-US" sz="1600" b="1" kern="0" baseline="-25000">
                <a:solidFill>
                  <a:prstClr val="black"/>
                </a:solidFill>
              </a:rPr>
              <a:t>10 </a:t>
            </a:r>
            <a:r>
              <a:rPr lang="en-US" sz="1600" b="1" kern="0">
                <a:solidFill>
                  <a:prstClr val="black"/>
                </a:solidFill>
              </a:rPr>
              <a:t>primers.</a:t>
            </a:r>
          </a:p>
          <a:p>
            <a:pPr marL="342900" indent="-342900">
              <a:buFontTx/>
              <a:buAutoNum type="arabicPeriod" startAt="9"/>
              <a:defRPr/>
            </a:pP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 </a:t>
            </a:r>
            <a:r>
              <a:rPr kumimoji="0" lang="el-GR" sz="1600" b="1" i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Δ</a:t>
            </a:r>
            <a:r>
              <a:rPr kumimoji="0" lang="en-US" sz="1600" b="1" i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TDE1492 </a:t>
            </a: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sample,</a:t>
            </a:r>
            <a:r>
              <a:rPr lang="en-US" sz="1600" b="1" kern="0" baseline="-25000">
                <a:solidFill>
                  <a:prstClr val="black"/>
                </a:solidFill>
              </a:rPr>
              <a:t>  </a:t>
            </a:r>
            <a:r>
              <a:rPr lang="en-US" sz="1600" b="1" kern="0">
                <a:solidFill>
                  <a:prstClr val="black"/>
                </a:solidFill>
              </a:rPr>
              <a:t>P</a:t>
            </a:r>
            <a:r>
              <a:rPr lang="en-US" sz="1600" b="1" kern="0" baseline="-25000">
                <a:solidFill>
                  <a:prstClr val="black"/>
                </a:solidFill>
              </a:rPr>
              <a:t>9</a:t>
            </a:r>
            <a:r>
              <a:rPr lang="en-US" sz="1600" b="1" kern="0">
                <a:solidFill>
                  <a:prstClr val="black"/>
                </a:solidFill>
              </a:rPr>
              <a:t>+ P</a:t>
            </a:r>
            <a:r>
              <a:rPr lang="en-US" sz="1600" b="1" kern="0" baseline="-25000">
                <a:solidFill>
                  <a:prstClr val="black"/>
                </a:solidFill>
              </a:rPr>
              <a:t>10 </a:t>
            </a:r>
            <a:r>
              <a:rPr lang="en-US" sz="1600" b="1" kern="0">
                <a:solidFill>
                  <a:prstClr val="black"/>
                </a:solidFill>
              </a:rPr>
              <a:t>primers.</a:t>
            </a:r>
          </a:p>
          <a:p>
            <a:pPr>
              <a:defRPr/>
            </a:pPr>
            <a:r>
              <a:rPr lang="en-US" sz="1600" b="1" kern="0">
                <a:solidFill>
                  <a:prstClr val="black"/>
                </a:solidFill>
              </a:rPr>
              <a:t>12-16</a:t>
            </a:r>
            <a:r>
              <a:rPr kumimoji="0" lang="en-US" sz="1600" b="1" u="none" strike="noStrike" kern="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</a:rPr>
              <a:t>. </a:t>
            </a:r>
            <a:r>
              <a:rPr lang="en-US" sz="1600" b="1" kern="0">
                <a:solidFill>
                  <a:prstClr val="black"/>
                </a:solidFill>
              </a:rPr>
              <a:t>Unrelated samples.</a:t>
            </a:r>
            <a:endParaRPr kumimoji="0" lang="en-US" sz="1600" b="1" u="none" strike="noStrike" kern="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ise/Desktop/TdReview/Chemotaxis%20assay%20149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-19-20"/>
      <sheetName val="5-20-20"/>
      <sheetName val="5-21-20"/>
      <sheetName val="Sheet1"/>
    </sheetNames>
    <sheetDataSet>
      <sheetData sheetId="0"/>
      <sheetData sheetId="1">
        <row r="5">
          <cell r="K5" t="str">
            <v>NG-WT-He</v>
          </cell>
          <cell r="L5" t="str">
            <v>G-WT-He</v>
          </cell>
          <cell r="M5" t="str">
            <v>NG-WT-Gl</v>
          </cell>
          <cell r="N5" t="str">
            <v>G-WT-Gl</v>
          </cell>
          <cell r="O5" t="str">
            <v>NG-MT-He</v>
          </cell>
          <cell r="P5" t="str">
            <v>G-MT-He</v>
          </cell>
          <cell r="Q5" t="str">
            <v>NG-MT-Gl</v>
          </cell>
          <cell r="R5" t="str">
            <v>G-MT-Gl</v>
          </cell>
        </row>
        <row r="12">
          <cell r="K12">
            <v>1</v>
          </cell>
          <cell r="L12">
            <v>3.591836734693878</v>
          </cell>
          <cell r="M12">
            <v>1</v>
          </cell>
          <cell r="N12">
            <v>2.8173913043478263</v>
          </cell>
          <cell r="O12">
            <v>1</v>
          </cell>
          <cell r="P12">
            <v>3.8125</v>
          </cell>
          <cell r="Q12">
            <v>1</v>
          </cell>
          <cell r="R12">
            <v>3</v>
          </cell>
        </row>
        <row r="14">
          <cell r="K14">
            <v>0</v>
          </cell>
          <cell r="L14">
            <v>0.19995834634964699</v>
          </cell>
          <cell r="O14">
            <v>0</v>
          </cell>
          <cell r="P14">
            <v>0.25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73726-6B09-F843-92D5-8751DB8839A7}">
  <dimension ref="A1:H2885"/>
  <sheetViews>
    <sheetView tabSelected="1" workbookViewId="0">
      <selection activeCell="D14" sqref="D14"/>
    </sheetView>
  </sheetViews>
  <sheetFormatPr baseColWidth="10" defaultRowHeight="16" x14ac:dyDescent="0.2"/>
  <cols>
    <col min="1" max="1" width="17.83203125" customWidth="1"/>
    <col min="2" max="2" width="26.5" customWidth="1"/>
    <col min="3" max="3" width="22.33203125" customWidth="1"/>
    <col min="4" max="4" width="18.83203125" customWidth="1"/>
  </cols>
  <sheetData>
    <row r="1" spans="1:8" ht="26" x14ac:dyDescent="0.3">
      <c r="A1" s="31" t="s">
        <v>155</v>
      </c>
      <c r="E1" s="31" t="s">
        <v>165</v>
      </c>
    </row>
    <row r="2" spans="1:8" x14ac:dyDescent="0.2">
      <c r="A2" s="29" t="s">
        <v>150</v>
      </c>
      <c r="B2" s="29" t="s">
        <v>151</v>
      </c>
      <c r="C2" s="29" t="s">
        <v>152</v>
      </c>
      <c r="D2" s="29" t="s">
        <v>153</v>
      </c>
    </row>
    <row r="3" spans="1:8" x14ac:dyDescent="0.2">
      <c r="A3" s="30">
        <v>-0.46628386004403499</v>
      </c>
      <c r="B3" s="30">
        <v>2.3289947035146901E-5</v>
      </c>
    </row>
    <row r="4" spans="1:8" x14ac:dyDescent="0.2">
      <c r="A4" s="30">
        <v>-0.45645611884829401</v>
      </c>
      <c r="B4" s="30">
        <v>2.1077349885080999E-5</v>
      </c>
    </row>
    <row r="5" spans="1:8" x14ac:dyDescent="0.2">
      <c r="A5" s="30">
        <v>-0.42697289526107102</v>
      </c>
      <c r="B5" s="30">
        <v>1.69867939138196E-5</v>
      </c>
    </row>
    <row r="6" spans="1:8" x14ac:dyDescent="0.2">
      <c r="A6" s="30">
        <v>-0.39748967167384702</v>
      </c>
      <c r="B6" s="30">
        <v>2.6340741248298299E-5</v>
      </c>
    </row>
    <row r="7" spans="1:8" x14ac:dyDescent="0.2">
      <c r="A7" s="30">
        <v>-0.36309257748875301</v>
      </c>
      <c r="B7" s="30">
        <v>2.1797036017658299E-5</v>
      </c>
    </row>
    <row r="8" spans="1:8" x14ac:dyDescent="0.2">
      <c r="A8" s="30">
        <v>-0.33360935390152902</v>
      </c>
      <c r="B8" s="30">
        <v>5.7084393773915701E-5</v>
      </c>
    </row>
    <row r="9" spans="1:8" x14ac:dyDescent="0.2">
      <c r="A9" s="30">
        <v>-0.299212259716435</v>
      </c>
      <c r="B9" s="30">
        <v>5.0903518716885597E-5</v>
      </c>
    </row>
    <row r="10" spans="1:8" x14ac:dyDescent="0.2">
      <c r="A10" s="30">
        <v>-0.26972903612921101</v>
      </c>
      <c r="B10" s="30">
        <v>5.2609184409156399E-5</v>
      </c>
    </row>
    <row r="11" spans="1:8" x14ac:dyDescent="0.2">
      <c r="A11" s="30">
        <v>-0.235331941944117</v>
      </c>
      <c r="B11" s="30">
        <v>4.8717327648616898E-5</v>
      </c>
    </row>
    <row r="12" spans="1:8" x14ac:dyDescent="0.2">
      <c r="A12" s="30">
        <v>-0.205848718356893</v>
      </c>
      <c r="B12" s="30">
        <v>3.99151008552644E-5</v>
      </c>
    </row>
    <row r="13" spans="1:8" x14ac:dyDescent="0.2">
      <c r="A13" s="30">
        <v>-0.17145162417179899</v>
      </c>
      <c r="B13" s="30">
        <v>2.9789364156398601E-5</v>
      </c>
    </row>
    <row r="14" spans="1:8" x14ac:dyDescent="0.2">
      <c r="A14" s="30">
        <v>-0.14196840058457499</v>
      </c>
      <c r="B14" s="30">
        <v>3.6076779331763001E-5</v>
      </c>
    </row>
    <row r="15" spans="1:8" x14ac:dyDescent="0.2">
      <c r="A15" s="30">
        <v>-0.107571306399481</v>
      </c>
      <c r="B15" s="30">
        <v>5.1819304514396703E-5</v>
      </c>
      <c r="G15" t="s">
        <v>159</v>
      </c>
      <c r="H15" t="s">
        <v>160</v>
      </c>
    </row>
    <row r="16" spans="1:8" x14ac:dyDescent="0.2">
      <c r="A16" s="30">
        <v>-7.8088082812257598E-2</v>
      </c>
      <c r="B16" s="30">
        <v>6.6881760431578897E-5</v>
      </c>
      <c r="G16">
        <v>1</v>
      </c>
      <c r="H16" t="s">
        <v>161</v>
      </c>
    </row>
    <row r="17" spans="1:8" x14ac:dyDescent="0.2">
      <c r="A17" s="30">
        <v>-4.3690988627163502E-2</v>
      </c>
      <c r="B17" s="30">
        <v>6.7831701048796402E-5</v>
      </c>
      <c r="G17">
        <v>2</v>
      </c>
      <c r="H17" t="s">
        <v>162</v>
      </c>
    </row>
    <row r="18" spans="1:8" x14ac:dyDescent="0.2">
      <c r="A18" s="30">
        <v>-1.4207765039939899E-2</v>
      </c>
      <c r="B18" s="30">
        <v>6.5167859650250596E-5</v>
      </c>
      <c r="G18">
        <v>3</v>
      </c>
      <c r="H18" t="s">
        <v>162</v>
      </c>
    </row>
    <row r="19" spans="1:8" x14ac:dyDescent="0.2">
      <c r="A19" s="30">
        <v>2.0189329145154301E-2</v>
      </c>
      <c r="B19" s="30">
        <v>7.4627313390447601E-5</v>
      </c>
      <c r="G19">
        <v>4</v>
      </c>
      <c r="H19" t="s">
        <v>162</v>
      </c>
    </row>
    <row r="20" spans="1:8" x14ac:dyDescent="0.2">
      <c r="A20" s="30">
        <v>4.9672552732377799E-2</v>
      </c>
      <c r="B20" s="30">
        <v>7.3009190151193299E-5</v>
      </c>
      <c r="G20">
        <v>5</v>
      </c>
      <c r="H20" t="s">
        <v>162</v>
      </c>
    </row>
    <row r="21" spans="1:8" x14ac:dyDescent="0.2">
      <c r="A21" s="30">
        <v>8.4069646917472193E-2</v>
      </c>
      <c r="B21" s="30">
        <v>7.8164758094868706E-5</v>
      </c>
      <c r="G21">
        <v>6</v>
      </c>
      <c r="H21" t="s">
        <v>162</v>
      </c>
    </row>
    <row r="22" spans="1:8" x14ac:dyDescent="0.2">
      <c r="A22" s="30">
        <v>0.11355287050469599</v>
      </c>
      <c r="B22" s="30">
        <v>7.9801453841257006E-5</v>
      </c>
      <c r="G22">
        <v>7</v>
      </c>
      <c r="H22" t="s">
        <v>161</v>
      </c>
    </row>
    <row r="23" spans="1:8" x14ac:dyDescent="0.2">
      <c r="A23" s="30">
        <v>0.143036094091919</v>
      </c>
      <c r="B23" s="30">
        <v>7.2363095433479802E-5</v>
      </c>
    </row>
    <row r="24" spans="1:8" x14ac:dyDescent="0.2">
      <c r="A24" s="30">
        <v>0.17743318827701299</v>
      </c>
      <c r="B24" s="30">
        <v>6.0678355045340503E-5</v>
      </c>
    </row>
    <row r="25" spans="1:8" x14ac:dyDescent="0.2">
      <c r="A25" s="30">
        <v>0.20691641186423701</v>
      </c>
      <c r="B25" s="30">
        <v>6.1985757051571494E-5</v>
      </c>
    </row>
    <row r="26" spans="1:8" x14ac:dyDescent="0.2">
      <c r="A26" s="30">
        <v>0.24131350604933099</v>
      </c>
      <c r="B26" s="30">
        <v>5.6586825903523702E-5</v>
      </c>
    </row>
    <row r="27" spans="1:8" x14ac:dyDescent="0.2">
      <c r="A27" s="30">
        <v>0.27079672963655499</v>
      </c>
      <c r="B27" s="30">
        <v>4.4006711685180303E-5</v>
      </c>
    </row>
    <row r="28" spans="1:8" x14ac:dyDescent="0.2">
      <c r="A28" s="30">
        <v>0.305193823821649</v>
      </c>
      <c r="B28" s="30">
        <v>4.1975511259633801E-5</v>
      </c>
    </row>
    <row r="29" spans="1:8" x14ac:dyDescent="0.2">
      <c r="A29" s="30">
        <v>0.334677047408873</v>
      </c>
      <c r="B29" s="30">
        <v>3.8742133912288203E-5</v>
      </c>
    </row>
    <row r="30" spans="1:8" x14ac:dyDescent="0.2">
      <c r="A30" s="30">
        <v>0.36907414159396701</v>
      </c>
      <c r="B30" s="30">
        <v>3.8467713510215601E-5</v>
      </c>
    </row>
    <row r="31" spans="1:8" x14ac:dyDescent="0.2">
      <c r="A31" s="30">
        <v>0.39855736518119</v>
      </c>
      <c r="B31" s="30">
        <v>2.8108528137505401E-5</v>
      </c>
    </row>
    <row r="32" spans="1:8" x14ac:dyDescent="0.2">
      <c r="A32" s="30">
        <v>0.43295445936628502</v>
      </c>
      <c r="B32" s="30">
        <v>1.68361612509516E-5</v>
      </c>
    </row>
    <row r="33" spans="1:2" x14ac:dyDescent="0.2">
      <c r="A33" s="30">
        <v>0.46243768295350901</v>
      </c>
      <c r="B33" s="30">
        <v>2.0186376054688199E-5</v>
      </c>
    </row>
    <row r="34" spans="1:2" x14ac:dyDescent="0.2">
      <c r="A34" s="30">
        <v>0.49683477713860302</v>
      </c>
      <c r="B34" s="30">
        <v>6.2857974676804596E-5</v>
      </c>
    </row>
    <row r="35" spans="1:2" x14ac:dyDescent="0.2">
      <c r="A35" s="30">
        <v>0.52631800072582602</v>
      </c>
      <c r="B35" s="30">
        <v>7.12651736509455E-5</v>
      </c>
    </row>
    <row r="36" spans="1:2" x14ac:dyDescent="0.2">
      <c r="A36" s="30">
        <v>0.56071509491092097</v>
      </c>
      <c r="B36" s="30">
        <v>7.3362983475859202E-5</v>
      </c>
    </row>
    <row r="37" spans="1:2" x14ac:dyDescent="0.2">
      <c r="A37" s="30">
        <v>0.59019831849814497</v>
      </c>
      <c r="B37" s="30">
        <v>7.6739013896534394E-5</v>
      </c>
    </row>
    <row r="38" spans="1:2" x14ac:dyDescent="0.2">
      <c r="A38" s="30">
        <v>0.62459541268323604</v>
      </c>
      <c r="B38" s="30">
        <v>9.9311858365526794E-5</v>
      </c>
    </row>
    <row r="39" spans="1:2" x14ac:dyDescent="0.2">
      <c r="A39" s="30">
        <v>0.65407863627046203</v>
      </c>
      <c r="B39" s="30">
        <v>8.9867518013332897E-5</v>
      </c>
    </row>
    <row r="40" spans="1:2" x14ac:dyDescent="0.2">
      <c r="A40" s="30">
        <v>0.68356185985768203</v>
      </c>
      <c r="B40" s="30">
        <v>9.5700318022782095E-5</v>
      </c>
    </row>
    <row r="41" spans="1:2" x14ac:dyDescent="0.2">
      <c r="A41" s="30">
        <v>0.71795895404277599</v>
      </c>
      <c r="B41" s="30">
        <v>1.0246683971940101E-4</v>
      </c>
    </row>
    <row r="42" spans="1:2" x14ac:dyDescent="0.2">
      <c r="A42" s="30">
        <v>0.74744217763000198</v>
      </c>
      <c r="B42" s="30">
        <v>1.09707589944167E-4</v>
      </c>
    </row>
    <row r="43" spans="1:2" x14ac:dyDescent="0.2">
      <c r="A43" s="30">
        <v>0.78183927181509605</v>
      </c>
      <c r="B43" s="30">
        <v>1.09927296220707E-4</v>
      </c>
    </row>
    <row r="44" spans="1:2" x14ac:dyDescent="0.2">
      <c r="A44" s="30">
        <v>0.81132249540231605</v>
      </c>
      <c r="B44" s="30">
        <v>1.06645432115129E-4</v>
      </c>
    </row>
    <row r="45" spans="1:2" x14ac:dyDescent="0.2">
      <c r="A45" s="30">
        <v>0.84571958958741</v>
      </c>
      <c r="B45" s="30">
        <v>1.1268744704605701E-4</v>
      </c>
    </row>
    <row r="46" spans="1:2" x14ac:dyDescent="0.2">
      <c r="A46" s="30">
        <v>0.875202813174636</v>
      </c>
      <c r="B46" s="30">
        <v>1.02407552056158E-4</v>
      </c>
    </row>
    <row r="47" spans="1:2" x14ac:dyDescent="0.2">
      <c r="A47" s="30">
        <v>0.90959990735972995</v>
      </c>
      <c r="B47" s="30">
        <v>9.1057049617724404E-5</v>
      </c>
    </row>
    <row r="48" spans="1:2" x14ac:dyDescent="0.2">
      <c r="A48" s="30">
        <v>0.93908313094694995</v>
      </c>
      <c r="B48" s="30">
        <v>1.01239977635743E-4</v>
      </c>
    </row>
    <row r="49" spans="1:2" x14ac:dyDescent="0.2">
      <c r="A49" s="30">
        <v>0.97348022513204402</v>
      </c>
      <c r="B49" s="30">
        <v>1.02596974795244E-4</v>
      </c>
    </row>
    <row r="50" spans="1:2" x14ac:dyDescent="0.2">
      <c r="A50" s="30">
        <v>1.00296344871927</v>
      </c>
      <c r="B50" s="30">
        <v>9.3437217517379603E-5</v>
      </c>
    </row>
    <row r="51" spans="1:2" x14ac:dyDescent="0.2">
      <c r="A51" s="30">
        <v>1.03736054290436</v>
      </c>
      <c r="B51" s="30">
        <v>8.7019959839138605E-5</v>
      </c>
    </row>
    <row r="52" spans="1:2" x14ac:dyDescent="0.2">
      <c r="A52" s="30">
        <v>1.06684376649158</v>
      </c>
      <c r="B52" s="30">
        <v>9.2537080356670494E-5</v>
      </c>
    </row>
    <row r="53" spans="1:2" x14ac:dyDescent="0.2">
      <c r="A53" s="30">
        <v>1.1012408606766799</v>
      </c>
      <c r="B53" s="30">
        <v>7.6759315042801703E-5</v>
      </c>
    </row>
    <row r="54" spans="1:2" x14ac:dyDescent="0.2">
      <c r="A54" s="30">
        <v>1.1307240842638999</v>
      </c>
      <c r="B54" s="30">
        <v>8.2245925286472194E-5</v>
      </c>
    </row>
    <row r="55" spans="1:2" x14ac:dyDescent="0.2">
      <c r="A55" s="30">
        <v>1.1651211784490001</v>
      </c>
      <c r="B55" s="30">
        <v>8.69504134460134E-5</v>
      </c>
    </row>
    <row r="56" spans="1:2" x14ac:dyDescent="0.2">
      <c r="A56" s="30">
        <v>1.1946044020362201</v>
      </c>
      <c r="B56" s="30">
        <v>9.7286173341041597E-5</v>
      </c>
    </row>
    <row r="57" spans="1:2" x14ac:dyDescent="0.2">
      <c r="A57" s="30">
        <v>1.2240876256234401</v>
      </c>
      <c r="B57" s="30">
        <v>8.8035211913622304E-5</v>
      </c>
    </row>
    <row r="58" spans="1:2" x14ac:dyDescent="0.2">
      <c r="A58" s="30">
        <v>1.25848471980854</v>
      </c>
      <c r="B58" s="30">
        <v>7.6102591035172895E-5</v>
      </c>
    </row>
    <row r="59" spans="1:2" x14ac:dyDescent="0.2">
      <c r="A59" s="30">
        <v>1.28796794339576</v>
      </c>
      <c r="B59" s="30">
        <v>8.1386001331019804E-5</v>
      </c>
    </row>
    <row r="60" spans="1:2" x14ac:dyDescent="0.2">
      <c r="A60" s="30">
        <v>1.32236503758086</v>
      </c>
      <c r="B60" s="30">
        <v>8.0781699096998903E-5</v>
      </c>
    </row>
    <row r="61" spans="1:2" x14ac:dyDescent="0.2">
      <c r="A61" s="30">
        <v>1.35184826116808</v>
      </c>
      <c r="B61" s="30">
        <v>6.7394149609144503E-5</v>
      </c>
    </row>
    <row r="62" spans="1:2" x14ac:dyDescent="0.2">
      <c r="A62" s="30">
        <v>1.3862453553531799</v>
      </c>
      <c r="B62" s="30">
        <v>6.19458463140822E-5</v>
      </c>
    </row>
    <row r="63" spans="1:2" x14ac:dyDescent="0.2">
      <c r="A63" s="30">
        <v>1.4157285789403999</v>
      </c>
      <c r="B63" s="30">
        <v>9.8677316578050196E-5</v>
      </c>
    </row>
    <row r="64" spans="1:2" x14ac:dyDescent="0.2">
      <c r="A64" s="30">
        <v>1.4501256731254999</v>
      </c>
      <c r="B64" s="30">
        <v>1.05406077671521E-4</v>
      </c>
    </row>
    <row r="65" spans="1:2" x14ac:dyDescent="0.2">
      <c r="A65" s="30">
        <v>1.4796088967127199</v>
      </c>
      <c r="B65" s="30">
        <v>1.2776255742661701E-4</v>
      </c>
    </row>
    <row r="66" spans="1:2" x14ac:dyDescent="0.2">
      <c r="A66" s="30">
        <v>1.5140059908978101</v>
      </c>
      <c r="B66" s="30">
        <v>1.1649788078914401E-4</v>
      </c>
    </row>
    <row r="67" spans="1:2" x14ac:dyDescent="0.2">
      <c r="A67" s="30">
        <v>1.5434892144850401</v>
      </c>
      <c r="B67" s="30">
        <v>1.19354296360553E-4</v>
      </c>
    </row>
    <row r="68" spans="1:2" x14ac:dyDescent="0.2">
      <c r="A68" s="30">
        <v>1.57788630867013</v>
      </c>
      <c r="B68" s="30">
        <v>1.2924545321638399E-4</v>
      </c>
    </row>
    <row r="69" spans="1:2" x14ac:dyDescent="0.2">
      <c r="A69" s="30">
        <v>1.60736953225736</v>
      </c>
      <c r="B69" s="30">
        <v>1.2470630785872E-4</v>
      </c>
    </row>
    <row r="70" spans="1:2" x14ac:dyDescent="0.2">
      <c r="A70" s="30">
        <v>1.64176662644245</v>
      </c>
      <c r="B70" s="30">
        <v>1.11538625070786E-4</v>
      </c>
    </row>
    <row r="71" spans="1:2" x14ac:dyDescent="0.2">
      <c r="A71" s="30">
        <v>1.67124985002968</v>
      </c>
      <c r="B71" s="30">
        <v>1.04699639737813E-4</v>
      </c>
    </row>
    <row r="72" spans="1:2" x14ac:dyDescent="0.2">
      <c r="A72" s="30">
        <v>1.7007330736169</v>
      </c>
      <c r="B72" s="30">
        <v>1.01814586344295E-4</v>
      </c>
    </row>
    <row r="73" spans="1:2" x14ac:dyDescent="0.2">
      <c r="A73" s="30">
        <v>1.7351301678019899</v>
      </c>
      <c r="B73" s="30">
        <v>9.4520806317456999E-5</v>
      </c>
    </row>
    <row r="74" spans="1:2" x14ac:dyDescent="0.2">
      <c r="A74" s="30">
        <v>1.7646133913892199</v>
      </c>
      <c r="B74" s="30">
        <v>7.5246070994809198E-5</v>
      </c>
    </row>
    <row r="75" spans="1:2" x14ac:dyDescent="0.2">
      <c r="A75" s="30">
        <v>1.7990104855743101</v>
      </c>
      <c r="B75" s="30">
        <v>6.6629226935778195E-5</v>
      </c>
    </row>
    <row r="76" spans="1:2" x14ac:dyDescent="0.2">
      <c r="A76" s="30">
        <v>1.8284937091615401</v>
      </c>
      <c r="B76" s="30">
        <v>7.1286466204616695E-5</v>
      </c>
    </row>
    <row r="77" spans="1:2" x14ac:dyDescent="0.2">
      <c r="A77" s="30">
        <v>1.86289080334663</v>
      </c>
      <c r="B77" s="30">
        <v>4.8929739116707899E-5</v>
      </c>
    </row>
    <row r="78" spans="1:2" x14ac:dyDescent="0.2">
      <c r="A78" s="30">
        <v>1.89237402693386</v>
      </c>
      <c r="B78" s="30">
        <v>5.3850189478875801E-5</v>
      </c>
    </row>
    <row r="79" spans="1:2" x14ac:dyDescent="0.2">
      <c r="A79" s="30">
        <v>1.92677112111895</v>
      </c>
      <c r="B79" s="30">
        <v>5.3327999988002898E-5</v>
      </c>
    </row>
    <row r="80" spans="1:2" x14ac:dyDescent="0.2">
      <c r="A80" s="30">
        <v>1.95625434470617</v>
      </c>
      <c r="B80" s="30">
        <v>6.1113415776599506E-5</v>
      </c>
    </row>
    <row r="81" spans="1:2" x14ac:dyDescent="0.2">
      <c r="A81" s="30">
        <v>1.9906514388912699</v>
      </c>
      <c r="B81" s="30">
        <v>7.8943009372232895E-5</v>
      </c>
    </row>
    <row r="82" spans="1:2" x14ac:dyDescent="0.2">
      <c r="A82" s="30">
        <v>2.0201346624784899</v>
      </c>
      <c r="B82" s="30">
        <v>7.5154255860566003E-5</v>
      </c>
    </row>
    <row r="83" spans="1:2" x14ac:dyDescent="0.2">
      <c r="A83" s="30">
        <v>2.0545317566635899</v>
      </c>
      <c r="B83" s="30">
        <v>9.8592112073400697E-5</v>
      </c>
    </row>
    <row r="84" spans="1:2" x14ac:dyDescent="0.2">
      <c r="A84" s="30">
        <v>2.0840149802508101</v>
      </c>
      <c r="B84" s="30">
        <v>9.6974770810433395E-5</v>
      </c>
    </row>
    <row r="85" spans="1:2" x14ac:dyDescent="0.2">
      <c r="A85" s="30">
        <v>2.1184120744359101</v>
      </c>
      <c r="B85" s="30">
        <v>8.3099299522437897E-5</v>
      </c>
    </row>
    <row r="86" spans="1:2" x14ac:dyDescent="0.2">
      <c r="A86" s="30">
        <v>2.1478952980231298</v>
      </c>
      <c r="B86" s="30">
        <v>8.3260088123341604E-5</v>
      </c>
    </row>
    <row r="87" spans="1:2" x14ac:dyDescent="0.2">
      <c r="A87" s="30">
        <v>2.1822923922082298</v>
      </c>
      <c r="B87" s="30">
        <v>1.03705817902164E-4</v>
      </c>
    </row>
    <row r="88" spans="1:2" x14ac:dyDescent="0.2">
      <c r="A88" s="30">
        <v>2.21177561579545</v>
      </c>
      <c r="B88" s="30">
        <v>1.0668791897476899E-4</v>
      </c>
    </row>
    <row r="89" spans="1:2" x14ac:dyDescent="0.2">
      <c r="A89" s="30">
        <v>2.2412588393826698</v>
      </c>
      <c r="B89" s="30">
        <v>8.9060574786104906E-5</v>
      </c>
    </row>
    <row r="90" spans="1:2" x14ac:dyDescent="0.2">
      <c r="A90" s="30">
        <v>2.2756559335677702</v>
      </c>
      <c r="B90" s="30">
        <v>7.5509513321812504E-5</v>
      </c>
    </row>
    <row r="91" spans="1:2" x14ac:dyDescent="0.2">
      <c r="A91" s="30">
        <v>2.30513915715499</v>
      </c>
      <c r="B91" s="30">
        <v>6.3670181822917405E-5</v>
      </c>
    </row>
    <row r="92" spans="1:2" x14ac:dyDescent="0.2">
      <c r="A92" s="30">
        <v>2.3395362513400899</v>
      </c>
      <c r="B92" s="30">
        <v>5.09895272087632E-5</v>
      </c>
    </row>
    <row r="93" spans="1:2" x14ac:dyDescent="0.2">
      <c r="A93" s="30">
        <v>2.3690194749273101</v>
      </c>
      <c r="B93" s="30">
        <v>4.79079419620755E-5</v>
      </c>
    </row>
    <row r="94" spans="1:2" x14ac:dyDescent="0.2">
      <c r="A94" s="30">
        <v>2.4034165691124101</v>
      </c>
      <c r="B94" s="30">
        <v>4.1641769239073403E-5</v>
      </c>
    </row>
    <row r="95" spans="1:2" x14ac:dyDescent="0.2">
      <c r="A95" s="30">
        <v>2.4328997926996299</v>
      </c>
      <c r="B95" s="30">
        <v>5.7395293800510703E-5</v>
      </c>
    </row>
    <row r="96" spans="1:2" x14ac:dyDescent="0.2">
      <c r="A96" s="30">
        <v>2.46729688688472</v>
      </c>
      <c r="B96" s="30">
        <v>4.9152039070590899E-5</v>
      </c>
    </row>
    <row r="97" spans="1:2" x14ac:dyDescent="0.2">
      <c r="A97" s="30">
        <v>2.49678011047195</v>
      </c>
      <c r="B97" s="30">
        <v>4.27830905270998E-5</v>
      </c>
    </row>
    <row r="98" spans="1:2" x14ac:dyDescent="0.2">
      <c r="A98" s="30">
        <v>2.53117720465703</v>
      </c>
      <c r="B98" s="30">
        <v>5.7848664488964699E-5</v>
      </c>
    </row>
    <row r="99" spans="1:2" x14ac:dyDescent="0.2">
      <c r="A99" s="30">
        <v>2.56066042824426</v>
      </c>
      <c r="B99" s="30">
        <v>8.4594307007677198E-5</v>
      </c>
    </row>
    <row r="100" spans="1:2" x14ac:dyDescent="0.2">
      <c r="A100" s="30">
        <v>2.5950575224293502</v>
      </c>
      <c r="B100" s="30">
        <v>7.3156151862481102E-5</v>
      </c>
    </row>
    <row r="101" spans="1:2" x14ac:dyDescent="0.2">
      <c r="A101" s="30">
        <v>2.6245407460165699</v>
      </c>
      <c r="B101" s="30">
        <v>6.4419653968302194E-5</v>
      </c>
    </row>
    <row r="102" spans="1:2" x14ac:dyDescent="0.2">
      <c r="A102" s="30">
        <v>2.6589378402016699</v>
      </c>
      <c r="B102" s="30">
        <v>4.9661373857658201E-5</v>
      </c>
    </row>
    <row r="103" spans="1:2" x14ac:dyDescent="0.2">
      <c r="A103" s="30">
        <v>2.6884210637888901</v>
      </c>
      <c r="B103" s="30">
        <v>5.4755707721651499E-5</v>
      </c>
    </row>
    <row r="104" spans="1:2" x14ac:dyDescent="0.2">
      <c r="A104" s="30">
        <v>2.7228181579739799</v>
      </c>
      <c r="B104" s="30">
        <v>1.1796890189263101E-4</v>
      </c>
    </row>
    <row r="105" spans="1:2" x14ac:dyDescent="0.2">
      <c r="A105" s="30">
        <v>2.7523013815612098</v>
      </c>
      <c r="B105" s="30">
        <v>1.0088829713370399E-4</v>
      </c>
    </row>
    <row r="106" spans="1:2" x14ac:dyDescent="0.2">
      <c r="A106" s="30">
        <v>2.7817846051484301</v>
      </c>
      <c r="B106" s="30">
        <v>9.6128891072409393E-5</v>
      </c>
    </row>
    <row r="107" spans="1:2" x14ac:dyDescent="0.2">
      <c r="A107" s="30">
        <v>2.8161816993335198</v>
      </c>
      <c r="B107" s="30">
        <v>9.2563742642130803E-5</v>
      </c>
    </row>
    <row r="108" spans="1:2" x14ac:dyDescent="0.2">
      <c r="A108" s="30">
        <v>2.84566492292074</v>
      </c>
      <c r="B108" s="30">
        <v>7.9929182882260496E-5</v>
      </c>
    </row>
    <row r="109" spans="1:2" x14ac:dyDescent="0.2">
      <c r="A109" s="30">
        <v>2.88006201710584</v>
      </c>
      <c r="B109" s="30">
        <v>7.9033263802673405E-5</v>
      </c>
    </row>
    <row r="110" spans="1:2" x14ac:dyDescent="0.2">
      <c r="A110" s="30">
        <v>2.9095452406930602</v>
      </c>
      <c r="B110" s="30">
        <v>7.4140169612512896E-5</v>
      </c>
    </row>
    <row r="111" spans="1:2" x14ac:dyDescent="0.2">
      <c r="A111" s="30">
        <v>2.9439423348781499</v>
      </c>
      <c r="B111" s="30">
        <v>7.0185654032797396E-5</v>
      </c>
    </row>
    <row r="112" spans="1:2" x14ac:dyDescent="0.2">
      <c r="A112" s="30">
        <v>2.9734255584653799</v>
      </c>
      <c r="B112" s="30">
        <v>6.8982040491562493E-5</v>
      </c>
    </row>
    <row r="113" spans="1:2" x14ac:dyDescent="0.2">
      <c r="A113" s="30">
        <v>3.0078226526504599</v>
      </c>
      <c r="B113" s="30">
        <v>6.8979090543288394E-5</v>
      </c>
    </row>
    <row r="114" spans="1:2" x14ac:dyDescent="0.2">
      <c r="A114" s="30">
        <v>3.0373058762376899</v>
      </c>
      <c r="B114" s="30">
        <v>7.3709742356159002E-5</v>
      </c>
    </row>
    <row r="115" spans="1:2" x14ac:dyDescent="0.2">
      <c r="A115" s="30">
        <v>3.0717029704227801</v>
      </c>
      <c r="B115" s="30">
        <v>7.2910869173483395E-5</v>
      </c>
    </row>
    <row r="116" spans="1:2" x14ac:dyDescent="0.2">
      <c r="A116" s="30">
        <v>3.1011861940099998</v>
      </c>
      <c r="B116" s="30">
        <v>5.3735359110494101E-5</v>
      </c>
    </row>
    <row r="117" spans="1:2" x14ac:dyDescent="0.2">
      <c r="A117" s="30">
        <v>3.1355832881950998</v>
      </c>
      <c r="B117" s="30">
        <v>6.5540679982830106E-5</v>
      </c>
    </row>
    <row r="118" spans="1:2" x14ac:dyDescent="0.2">
      <c r="A118" s="30">
        <v>3.16506651178232</v>
      </c>
      <c r="B118" s="30">
        <v>9.6343857690427994E-5</v>
      </c>
    </row>
    <row r="119" spans="1:2" x14ac:dyDescent="0.2">
      <c r="A119" s="30">
        <v>3.1994636059674102</v>
      </c>
      <c r="B119" s="30">
        <v>8.5827556555357793E-5</v>
      </c>
    </row>
    <row r="120" spans="1:2" x14ac:dyDescent="0.2">
      <c r="A120" s="30">
        <v>3.22894682955463</v>
      </c>
      <c r="B120" s="30">
        <v>7.0538701022520897E-5</v>
      </c>
    </row>
    <row r="121" spans="1:2" x14ac:dyDescent="0.2">
      <c r="A121" s="30">
        <v>3.2633439237397299</v>
      </c>
      <c r="B121" s="30">
        <v>5.3251695125366003E-5</v>
      </c>
    </row>
    <row r="122" spans="1:2" x14ac:dyDescent="0.2">
      <c r="A122" s="30">
        <v>3.2928271473269501</v>
      </c>
      <c r="B122" s="30">
        <v>6.0176515192044998E-5</v>
      </c>
    </row>
    <row r="123" spans="1:2" x14ac:dyDescent="0.2">
      <c r="A123" s="30">
        <v>3.3223103709141699</v>
      </c>
      <c r="B123" s="30">
        <v>6.6773810620278902E-5</v>
      </c>
    </row>
    <row r="124" spans="1:2" x14ac:dyDescent="0.2">
      <c r="A124" s="30">
        <v>3.3567074650992699</v>
      </c>
      <c r="B124" s="30">
        <v>4.9676092637910503E-5</v>
      </c>
    </row>
    <row r="125" spans="1:2" x14ac:dyDescent="0.2">
      <c r="A125" s="30">
        <v>3.3861906886864901</v>
      </c>
      <c r="B125" s="30">
        <v>3.8838482176093903E-5</v>
      </c>
    </row>
    <row r="126" spans="1:2" x14ac:dyDescent="0.2">
      <c r="A126" s="30">
        <v>3.4205877828715798</v>
      </c>
      <c r="B126" s="30">
        <v>4.6639994315159497E-5</v>
      </c>
    </row>
    <row r="127" spans="1:2" x14ac:dyDescent="0.2">
      <c r="A127" s="30">
        <v>3.4500710064588098</v>
      </c>
      <c r="B127" s="30">
        <v>2.4166143665898099E-5</v>
      </c>
    </row>
    <row r="128" spans="1:2" x14ac:dyDescent="0.2">
      <c r="A128" s="30">
        <v>3.4844681006438898</v>
      </c>
      <c r="B128" s="30">
        <v>1.4299432493103E-5</v>
      </c>
    </row>
    <row r="129" spans="1:2" x14ac:dyDescent="0.2">
      <c r="A129" s="30">
        <v>3.5139513242311202</v>
      </c>
      <c r="B129" s="30">
        <v>8.6506311711868406E-6</v>
      </c>
    </row>
    <row r="130" spans="1:2" x14ac:dyDescent="0.2">
      <c r="A130" s="30">
        <v>3.54834841841621</v>
      </c>
      <c r="B130" s="30">
        <v>8.5712945254531693E-6</v>
      </c>
    </row>
    <row r="131" spans="1:2" x14ac:dyDescent="0.2">
      <c r="A131" s="30">
        <v>3.5778316420034302</v>
      </c>
      <c r="B131" s="30">
        <v>5.8596792659471798E-6</v>
      </c>
    </row>
    <row r="132" spans="1:2" x14ac:dyDescent="0.2">
      <c r="A132" s="30">
        <v>3.6122287361885301</v>
      </c>
      <c r="B132" s="30">
        <v>-7.2162273007329401E-6</v>
      </c>
    </row>
    <row r="133" spans="1:2" x14ac:dyDescent="0.2">
      <c r="A133" s="30">
        <v>3.6417119597757499</v>
      </c>
      <c r="B133" s="30">
        <v>1.71228360559041E-5</v>
      </c>
    </row>
    <row r="134" spans="1:2" x14ac:dyDescent="0.2">
      <c r="A134" s="30">
        <v>3.6761090539608401</v>
      </c>
      <c r="B134" s="30">
        <v>1.63733686201181E-5</v>
      </c>
    </row>
    <row r="135" spans="1:2" x14ac:dyDescent="0.2">
      <c r="A135" s="30">
        <v>3.7055922775480599</v>
      </c>
      <c r="B135" s="30">
        <v>1.2342910180758101E-5</v>
      </c>
    </row>
    <row r="136" spans="1:2" x14ac:dyDescent="0.2">
      <c r="A136" s="30">
        <v>3.7399893717331598</v>
      </c>
      <c r="B136" s="30">
        <v>7.7928749601050797E-6</v>
      </c>
    </row>
    <row r="137" spans="1:2" x14ac:dyDescent="0.2">
      <c r="A137" s="30">
        <v>3.76947259532038</v>
      </c>
      <c r="B137" s="30">
        <v>1.6361177208706901E-5</v>
      </c>
    </row>
    <row r="138" spans="1:2" x14ac:dyDescent="0.2">
      <c r="A138" s="30">
        <v>3.8038696895054702</v>
      </c>
      <c r="B138" s="30">
        <v>2.8658777688667501E-5</v>
      </c>
    </row>
    <row r="139" spans="1:2" x14ac:dyDescent="0.2">
      <c r="A139" s="30">
        <v>3.8333529130927002</v>
      </c>
      <c r="B139" s="30">
        <v>2.45453672253923E-5</v>
      </c>
    </row>
    <row r="140" spans="1:2" x14ac:dyDescent="0.2">
      <c r="A140" s="30">
        <v>3.86283613667992</v>
      </c>
      <c r="B140" s="30">
        <v>2.4633928300774299E-5</v>
      </c>
    </row>
    <row r="141" spans="1:2" x14ac:dyDescent="0.2">
      <c r="A141" s="30">
        <v>3.8972332308650102</v>
      </c>
      <c r="B141" s="30">
        <v>2.53993084833194E-5</v>
      </c>
    </row>
    <row r="142" spans="1:2" x14ac:dyDescent="0.2">
      <c r="A142" s="30">
        <v>3.9267164544522299</v>
      </c>
      <c r="B142" s="30">
        <v>1.4014878893664E-5</v>
      </c>
    </row>
    <row r="143" spans="1:2" x14ac:dyDescent="0.2">
      <c r="A143" s="30">
        <v>3.9611135486373201</v>
      </c>
      <c r="B143" s="30">
        <v>7.7884691262915793E-6</v>
      </c>
    </row>
    <row r="144" spans="1:2" x14ac:dyDescent="0.2">
      <c r="A144" s="30">
        <v>3.9905967722245501</v>
      </c>
      <c r="B144" s="30">
        <v>1.98250317970187E-5</v>
      </c>
    </row>
    <row r="145" spans="1:2" x14ac:dyDescent="0.2">
      <c r="A145" s="30">
        <v>4.0249938664096403</v>
      </c>
      <c r="B145" s="30">
        <v>4.0425088893433696E-6</v>
      </c>
    </row>
    <row r="146" spans="1:2" x14ac:dyDescent="0.2">
      <c r="A146" s="30">
        <v>4.0544770899968601</v>
      </c>
      <c r="B146" s="30">
        <v>6.4851589812723502E-6</v>
      </c>
    </row>
    <row r="147" spans="1:2" x14ac:dyDescent="0.2">
      <c r="A147" s="30">
        <v>4.08887418418196</v>
      </c>
      <c r="B147" s="30">
        <v>1.5841600092693002E-5</v>
      </c>
    </row>
    <row r="148" spans="1:2" x14ac:dyDescent="0.2">
      <c r="A148" s="30">
        <v>4.1183574077691798</v>
      </c>
      <c r="B148" s="30">
        <v>2.13884266124348E-5</v>
      </c>
    </row>
    <row r="149" spans="1:2" x14ac:dyDescent="0.2">
      <c r="A149" s="30">
        <v>4.15275450195427</v>
      </c>
      <c r="B149" s="30">
        <v>2.0571418542493402E-5</v>
      </c>
    </row>
    <row r="150" spans="1:2" x14ac:dyDescent="0.2">
      <c r="A150" s="30">
        <v>4.1822377255414898</v>
      </c>
      <c r="B150" s="30">
        <v>3.03760432824772E-5</v>
      </c>
    </row>
    <row r="151" spans="1:2" x14ac:dyDescent="0.2">
      <c r="A151" s="30">
        <v>4.2166348197265897</v>
      </c>
      <c r="B151" s="30">
        <v>2.7599575523271399E-5</v>
      </c>
    </row>
    <row r="152" spans="1:2" x14ac:dyDescent="0.2">
      <c r="A152" s="30">
        <v>4.2461180433138104</v>
      </c>
      <c r="B152" s="30">
        <v>2.96551063373984E-5</v>
      </c>
    </row>
    <row r="153" spans="1:2" x14ac:dyDescent="0.2">
      <c r="A153" s="30">
        <v>4.2805151374988997</v>
      </c>
      <c r="B153" s="30">
        <v>4.23655294651637E-5</v>
      </c>
    </row>
    <row r="154" spans="1:2" x14ac:dyDescent="0.2">
      <c r="A154" s="30">
        <v>4.3099983610861301</v>
      </c>
      <c r="B154" s="30">
        <v>3.4476760862265899E-5</v>
      </c>
    </row>
    <row r="155" spans="1:2" x14ac:dyDescent="0.2">
      <c r="A155" s="30">
        <v>4.3394815846733499</v>
      </c>
      <c r="B155" s="30">
        <v>3.36844785894626E-5</v>
      </c>
    </row>
    <row r="156" spans="1:2" x14ac:dyDescent="0.2">
      <c r="A156" s="30">
        <v>4.3738786788584401</v>
      </c>
      <c r="B156" s="30">
        <v>3.4476856985181197E-5</v>
      </c>
    </row>
    <row r="157" spans="1:2" x14ac:dyDescent="0.2">
      <c r="A157" s="30">
        <v>4.4033619024456598</v>
      </c>
      <c r="B157" s="30">
        <v>3.07481296768773E-5</v>
      </c>
    </row>
    <row r="158" spans="1:2" x14ac:dyDescent="0.2">
      <c r="A158" s="30">
        <v>4.43775899663075</v>
      </c>
      <c r="B158" s="30">
        <v>3.1846733295823599E-5</v>
      </c>
    </row>
    <row r="159" spans="1:2" x14ac:dyDescent="0.2">
      <c r="A159" s="30">
        <v>4.4672422202179698</v>
      </c>
      <c r="B159" s="30">
        <v>3.4478360877117398E-5</v>
      </c>
    </row>
    <row r="160" spans="1:2" x14ac:dyDescent="0.2">
      <c r="A160" s="30">
        <v>4.5016393144030697</v>
      </c>
      <c r="B160" s="30">
        <v>3.2542781834028997E-5</v>
      </c>
    </row>
    <row r="161" spans="1:2" x14ac:dyDescent="0.2">
      <c r="A161" s="30">
        <v>4.5311225379902904</v>
      </c>
      <c r="B161" s="30">
        <v>5.9521677449013297E-5</v>
      </c>
    </row>
    <row r="162" spans="1:2" x14ac:dyDescent="0.2">
      <c r="A162" s="30">
        <v>4.5655196321753797</v>
      </c>
      <c r="B162" s="30">
        <v>7.6702084450053394E-5</v>
      </c>
    </row>
    <row r="163" spans="1:2" x14ac:dyDescent="0.2">
      <c r="A163" s="30">
        <v>4.5950028557626101</v>
      </c>
      <c r="B163" s="30">
        <v>6.4167449131936704E-5</v>
      </c>
    </row>
    <row r="164" spans="1:2" x14ac:dyDescent="0.2">
      <c r="A164" s="30">
        <v>4.6293999499477003</v>
      </c>
      <c r="B164" s="30">
        <v>6.8703238363480805E-5</v>
      </c>
    </row>
    <row r="165" spans="1:2" x14ac:dyDescent="0.2">
      <c r="A165" s="30">
        <v>4.6588831735349201</v>
      </c>
      <c r="B165" s="30">
        <v>9.6684028003773696E-5</v>
      </c>
    </row>
    <row r="166" spans="1:2" x14ac:dyDescent="0.2">
      <c r="A166" s="30">
        <v>4.69328026772002</v>
      </c>
      <c r="B166" s="30">
        <v>1.10412841734272E-4</v>
      </c>
    </row>
    <row r="167" spans="1:2" x14ac:dyDescent="0.2">
      <c r="A167" s="30">
        <v>4.7227634913072398</v>
      </c>
      <c r="B167" s="30">
        <v>8.9304289607116403E-5</v>
      </c>
    </row>
    <row r="168" spans="1:2" x14ac:dyDescent="0.2">
      <c r="A168" s="30">
        <v>4.75716058549233</v>
      </c>
      <c r="B168" s="30">
        <v>7.1650059698711503E-5</v>
      </c>
    </row>
    <row r="169" spans="1:2" x14ac:dyDescent="0.2">
      <c r="A169" s="30">
        <v>4.7866438090795604</v>
      </c>
      <c r="B169" s="30">
        <v>6.1708558792238297E-5</v>
      </c>
    </row>
    <row r="170" spans="1:2" x14ac:dyDescent="0.2">
      <c r="A170" s="30">
        <v>4.8210409032646497</v>
      </c>
      <c r="B170" s="30">
        <v>4.4013279164871999E-5</v>
      </c>
    </row>
    <row r="171" spans="1:2" x14ac:dyDescent="0.2">
      <c r="A171" s="30">
        <v>4.8505241268518802</v>
      </c>
      <c r="B171" s="30">
        <v>5.5165448565618302E-5</v>
      </c>
    </row>
    <row r="172" spans="1:2" x14ac:dyDescent="0.2">
      <c r="A172" s="30">
        <v>4.8800073504390999</v>
      </c>
      <c r="B172" s="30">
        <v>5.1875643939029398E-5</v>
      </c>
    </row>
    <row r="173" spans="1:2" x14ac:dyDescent="0.2">
      <c r="A173" s="30">
        <v>4.9144044446241999</v>
      </c>
      <c r="B173" s="30">
        <v>4.1791081785301798E-5</v>
      </c>
    </row>
    <row r="174" spans="1:2" x14ac:dyDescent="0.2">
      <c r="A174" s="30">
        <v>4.9438876682114197</v>
      </c>
      <c r="B174" s="30">
        <v>3.35950452801683E-5</v>
      </c>
    </row>
    <row r="175" spans="1:2" x14ac:dyDescent="0.2">
      <c r="A175" s="30">
        <v>4.9782847623965196</v>
      </c>
      <c r="B175" s="30">
        <v>1.5920074752156301E-5</v>
      </c>
    </row>
    <row r="176" spans="1:2" x14ac:dyDescent="0.2">
      <c r="A176" s="30">
        <v>5.0077679859837403</v>
      </c>
      <c r="B176" s="30">
        <v>8.4115716075113505E-6</v>
      </c>
    </row>
    <row r="177" spans="1:2" x14ac:dyDescent="0.2">
      <c r="A177" s="30">
        <v>5.0421650801688402</v>
      </c>
      <c r="B177" s="30">
        <v>1.11510524274106E-5</v>
      </c>
    </row>
    <row r="178" spans="1:2" x14ac:dyDescent="0.2">
      <c r="A178" s="30">
        <v>5.0716483037560698</v>
      </c>
      <c r="B178" s="30">
        <v>2.0416675688360598E-5</v>
      </c>
    </row>
    <row r="179" spans="1:2" x14ac:dyDescent="0.2">
      <c r="A179" s="30">
        <v>5.10604539794116</v>
      </c>
      <c r="B179" s="30">
        <v>4.9036440965727498E-5</v>
      </c>
    </row>
    <row r="180" spans="1:2" x14ac:dyDescent="0.2">
      <c r="A180" s="30">
        <v>5.1355286215283904</v>
      </c>
      <c r="B180" s="30">
        <v>5.3133851796240599E-5</v>
      </c>
    </row>
    <row r="181" spans="1:2" x14ac:dyDescent="0.2">
      <c r="A181" s="30">
        <v>5.1699257157134904</v>
      </c>
      <c r="B181" s="30">
        <v>6.9139661032540395E-5</v>
      </c>
    </row>
    <row r="182" spans="1:2" x14ac:dyDescent="0.2">
      <c r="A182" s="30">
        <v>5.1994089393007101</v>
      </c>
      <c r="B182" s="30">
        <v>6.0015437712703099E-5</v>
      </c>
    </row>
    <row r="183" spans="1:2" x14ac:dyDescent="0.2">
      <c r="A183" s="30">
        <v>5.2338060334858101</v>
      </c>
      <c r="B183" s="30">
        <v>4.9394200011122697E-5</v>
      </c>
    </row>
    <row r="184" spans="1:2" x14ac:dyDescent="0.2">
      <c r="A184" s="30">
        <v>5.2632892570730396</v>
      </c>
      <c r="B184" s="30">
        <v>7.3668750560603496E-5</v>
      </c>
    </row>
    <row r="185" spans="1:2" x14ac:dyDescent="0.2">
      <c r="A185" s="30">
        <v>5.2976863512581298</v>
      </c>
      <c r="B185" s="30">
        <v>7.4782585625357795E-5</v>
      </c>
    </row>
    <row r="186" spans="1:2" x14ac:dyDescent="0.2">
      <c r="A186" s="30">
        <v>5.3271695748453496</v>
      </c>
      <c r="B186" s="30">
        <v>9.0209221104623207E-5</v>
      </c>
    </row>
    <row r="187" spans="1:2" x14ac:dyDescent="0.2">
      <c r="A187" s="30">
        <v>5.3615666690304504</v>
      </c>
      <c r="B187" s="30">
        <v>8.3890718352750695E-5</v>
      </c>
    </row>
    <row r="188" spans="1:2" x14ac:dyDescent="0.2">
      <c r="A188" s="30">
        <v>5.39104989261768</v>
      </c>
      <c r="B188" s="30">
        <v>8.9195182202645999E-5</v>
      </c>
    </row>
    <row r="189" spans="1:2" x14ac:dyDescent="0.2">
      <c r="A189" s="30">
        <v>5.4205331162049104</v>
      </c>
      <c r="B189" s="30">
        <v>6.6796384017100903E-5</v>
      </c>
    </row>
    <row r="190" spans="1:2" x14ac:dyDescent="0.2">
      <c r="A190" s="30">
        <v>5.4549302103899997</v>
      </c>
      <c r="B190" s="30">
        <v>6.7182416439168598E-5</v>
      </c>
    </row>
    <row r="191" spans="1:2" x14ac:dyDescent="0.2">
      <c r="A191" s="30">
        <v>5.4844134339772301</v>
      </c>
      <c r="B191" s="30">
        <v>6.1429328447715393E-5</v>
      </c>
    </row>
    <row r="192" spans="1:2" x14ac:dyDescent="0.2">
      <c r="A192" s="30">
        <v>5.5188105281623203</v>
      </c>
      <c r="B192" s="30">
        <v>8.3067319235460599E-5</v>
      </c>
    </row>
    <row r="193" spans="1:2" x14ac:dyDescent="0.2">
      <c r="A193" s="30">
        <v>5.5482937517495499</v>
      </c>
      <c r="B193" s="30">
        <v>6.3249592181784705E-5</v>
      </c>
    </row>
    <row r="194" spans="1:2" x14ac:dyDescent="0.2">
      <c r="A194" s="30">
        <v>5.5826908459346498</v>
      </c>
      <c r="B194" s="30">
        <v>5.1426482355648403E-5</v>
      </c>
    </row>
    <row r="195" spans="1:2" x14ac:dyDescent="0.2">
      <c r="A195" s="30">
        <v>5.6121740695218696</v>
      </c>
      <c r="B195" s="30">
        <v>3.8770008139141301E-5</v>
      </c>
    </row>
    <row r="196" spans="1:2" x14ac:dyDescent="0.2">
      <c r="A196" s="30">
        <v>5.6465711637069704</v>
      </c>
      <c r="B196" s="30">
        <v>3.58803219990415E-5</v>
      </c>
    </row>
    <row r="197" spans="1:2" x14ac:dyDescent="0.2">
      <c r="A197" s="30">
        <v>5.6760543872941902</v>
      </c>
      <c r="B197" s="30">
        <v>3.5388328904143098E-5</v>
      </c>
    </row>
    <row r="198" spans="1:2" x14ac:dyDescent="0.2">
      <c r="A198" s="30">
        <v>5.7104514814792902</v>
      </c>
      <c r="B198" s="30">
        <v>4.3730916545889697E-5</v>
      </c>
    </row>
    <row r="199" spans="1:2" x14ac:dyDescent="0.2">
      <c r="A199" s="30">
        <v>5.7399347050665099</v>
      </c>
      <c r="B199" s="30">
        <v>3.7759277817218499E-5</v>
      </c>
    </row>
    <row r="200" spans="1:2" x14ac:dyDescent="0.2">
      <c r="A200" s="30">
        <v>5.7743317992516099</v>
      </c>
      <c r="B200" s="30">
        <v>2.64420944909851E-5</v>
      </c>
    </row>
    <row r="201" spans="1:2" x14ac:dyDescent="0.2">
      <c r="A201" s="30">
        <v>5.8038150228388403</v>
      </c>
      <c r="B201" s="30">
        <v>2.7693455189143001E-5</v>
      </c>
    </row>
    <row r="202" spans="1:2" x14ac:dyDescent="0.2">
      <c r="A202" s="30">
        <v>5.8382121170239296</v>
      </c>
      <c r="B202" s="30">
        <v>3.0038935949793799E-5</v>
      </c>
    </row>
    <row r="203" spans="1:2" x14ac:dyDescent="0.2">
      <c r="A203" s="30">
        <v>5.86769534061116</v>
      </c>
      <c r="B203" s="30">
        <v>7.5460523790284799E-5</v>
      </c>
    </row>
    <row r="204" spans="1:2" x14ac:dyDescent="0.2">
      <c r="A204" s="30">
        <v>5.9020924347962502</v>
      </c>
      <c r="B204" s="30">
        <v>9.9883055661846205E-5</v>
      </c>
    </row>
    <row r="205" spans="1:2" x14ac:dyDescent="0.2">
      <c r="A205" s="30">
        <v>5.9315756583834798</v>
      </c>
      <c r="B205" s="30">
        <v>1.5588035668315101E-4</v>
      </c>
    </row>
    <row r="206" spans="1:2" x14ac:dyDescent="0.2">
      <c r="A206" s="30">
        <v>5.9610588819707004</v>
      </c>
      <c r="B206" s="30">
        <v>2.0504504221022999E-4</v>
      </c>
    </row>
    <row r="207" spans="1:2" x14ac:dyDescent="0.2">
      <c r="A207" s="30">
        <v>5.9954559761558004</v>
      </c>
      <c r="B207" s="30">
        <v>2.2281156042653101E-4</v>
      </c>
    </row>
    <row r="208" spans="1:2" x14ac:dyDescent="0.2">
      <c r="A208" s="30">
        <v>6.0249391997429997</v>
      </c>
      <c r="B208" s="30">
        <v>2.6999566604628798E-4</v>
      </c>
    </row>
    <row r="209" spans="1:2" x14ac:dyDescent="0.2">
      <c r="A209" s="30">
        <v>6.0593362939280997</v>
      </c>
      <c r="B209" s="30">
        <v>3.4605333288024602E-4</v>
      </c>
    </row>
    <row r="210" spans="1:2" x14ac:dyDescent="0.2">
      <c r="A210" s="30">
        <v>6.0888195175153799</v>
      </c>
      <c r="B210" s="30">
        <v>4.3135232951390003E-4</v>
      </c>
    </row>
    <row r="211" spans="1:2" x14ac:dyDescent="0.2">
      <c r="A211" s="30">
        <v>6.1232166117004203</v>
      </c>
      <c r="B211" s="30">
        <v>5.73358920746564E-4</v>
      </c>
    </row>
    <row r="212" spans="1:2" x14ac:dyDescent="0.2">
      <c r="A212" s="30">
        <v>6.1526998352876996</v>
      </c>
      <c r="B212" s="30">
        <v>7.5132121034944402E-4</v>
      </c>
    </row>
    <row r="213" spans="1:2" x14ac:dyDescent="0.2">
      <c r="A213" s="30">
        <v>6.1870969294728004</v>
      </c>
      <c r="B213" s="30">
        <v>1.0010304811566E-3</v>
      </c>
    </row>
    <row r="214" spans="1:2" x14ac:dyDescent="0.2">
      <c r="A214" s="30">
        <v>6.2165801530600202</v>
      </c>
      <c r="B214" s="30">
        <v>1.2667532960113799E-3</v>
      </c>
    </row>
    <row r="215" spans="1:2" x14ac:dyDescent="0.2">
      <c r="A215" s="30">
        <v>6.2509772472451202</v>
      </c>
      <c r="B215" s="30">
        <v>1.62988633937568E-3</v>
      </c>
    </row>
    <row r="216" spans="1:2" x14ac:dyDescent="0.2">
      <c r="A216" s="30">
        <v>6.2804604708323399</v>
      </c>
      <c r="B216" s="30">
        <v>1.9589719044029101E-3</v>
      </c>
    </row>
    <row r="217" spans="1:2" x14ac:dyDescent="0.2">
      <c r="A217" s="30">
        <v>6.3148575650174399</v>
      </c>
      <c r="B217" s="30">
        <v>2.4320457556264402E-3</v>
      </c>
    </row>
    <row r="218" spans="1:2" x14ac:dyDescent="0.2">
      <c r="A218" s="30">
        <v>6.3246853062131398</v>
      </c>
      <c r="B218" s="30">
        <v>2.5786717035806302E-3</v>
      </c>
    </row>
    <row r="219" spans="1:2" x14ac:dyDescent="0.2">
      <c r="A219" s="30">
        <v>6.3443407886046597</v>
      </c>
      <c r="B219" s="30">
        <v>2.94680482231889E-3</v>
      </c>
    </row>
    <row r="220" spans="1:2" x14ac:dyDescent="0.2">
      <c r="A220" s="30">
        <v>6.3787378827897596</v>
      </c>
      <c r="B220" s="30">
        <v>3.6245841308194301E-3</v>
      </c>
    </row>
    <row r="221" spans="1:2" x14ac:dyDescent="0.2">
      <c r="A221" s="30">
        <v>6.4082211063769803</v>
      </c>
      <c r="B221" s="30">
        <v>4.2534829029782896E-3</v>
      </c>
    </row>
    <row r="222" spans="1:2" x14ac:dyDescent="0.2">
      <c r="A222" s="30">
        <v>6.4426182005620802</v>
      </c>
      <c r="B222" s="30">
        <v>5.0287153948560797E-3</v>
      </c>
    </row>
    <row r="223" spans="1:2" x14ac:dyDescent="0.2">
      <c r="A223" s="30">
        <v>6.4573598123556604</v>
      </c>
      <c r="B223" s="30">
        <v>5.3696019921101196E-3</v>
      </c>
    </row>
    <row r="224" spans="1:2" x14ac:dyDescent="0.2">
      <c r="A224" s="30">
        <v>6.4721014241493</v>
      </c>
      <c r="B224" s="30">
        <v>5.7135169338769299E-3</v>
      </c>
    </row>
    <row r="225" spans="1:2" x14ac:dyDescent="0.2">
      <c r="A225" s="30">
        <v>6.5015846477365198</v>
      </c>
      <c r="B225" s="30">
        <v>6.4093146550263901E-3</v>
      </c>
    </row>
    <row r="226" spans="1:2" x14ac:dyDescent="0.2">
      <c r="A226" s="30">
        <v>6.5359817419216197</v>
      </c>
      <c r="B226" s="30">
        <v>7.2523356668099696E-3</v>
      </c>
    </row>
    <row r="227" spans="1:2" x14ac:dyDescent="0.2">
      <c r="A227" s="30">
        <v>6.5654649655088404</v>
      </c>
      <c r="B227" s="30">
        <v>8.0358452878685708E-3</v>
      </c>
    </row>
    <row r="228" spans="1:2" x14ac:dyDescent="0.2">
      <c r="A228" s="30">
        <v>6.5752927067045999</v>
      </c>
      <c r="B228" s="30">
        <v>8.2941713874565108E-3</v>
      </c>
    </row>
    <row r="229" spans="1:2" x14ac:dyDescent="0.2">
      <c r="A229" s="30">
        <v>6.5998620596939404</v>
      </c>
      <c r="B229" s="30">
        <v>8.9412837030527995E-3</v>
      </c>
    </row>
    <row r="230" spans="1:2" x14ac:dyDescent="0.2">
      <c r="A230" s="30">
        <v>6.6293452832811601</v>
      </c>
      <c r="B230" s="30">
        <v>9.7325260135933504E-3</v>
      </c>
    </row>
    <row r="231" spans="1:2" x14ac:dyDescent="0.2">
      <c r="A231" s="30">
        <v>6.6637423774662601</v>
      </c>
      <c r="B231" s="30">
        <v>1.06365053962227E-2</v>
      </c>
    </row>
    <row r="232" spans="1:2" x14ac:dyDescent="0.2">
      <c r="A232" s="30">
        <v>6.6833978598577204</v>
      </c>
      <c r="B232" s="30">
        <v>1.1149037704788501E-2</v>
      </c>
    </row>
    <row r="233" spans="1:2" x14ac:dyDescent="0.2">
      <c r="A233" s="30">
        <v>6.6932256010534799</v>
      </c>
      <c r="B233" s="30">
        <v>1.13996671534806E-2</v>
      </c>
    </row>
    <row r="234" spans="1:2" x14ac:dyDescent="0.2">
      <c r="A234" s="30">
        <v>6.7276226952385798</v>
      </c>
      <c r="B234" s="30">
        <v>1.2312479595076401E-2</v>
      </c>
    </row>
    <row r="235" spans="1:2" x14ac:dyDescent="0.2">
      <c r="A235" s="30">
        <v>6.7571059188257996</v>
      </c>
      <c r="B235" s="30">
        <v>1.30674452511199E-2</v>
      </c>
    </row>
    <row r="236" spans="1:2" x14ac:dyDescent="0.2">
      <c r="A236" s="30">
        <v>6.7915030130109004</v>
      </c>
      <c r="B236" s="30">
        <v>1.39324737083953E-2</v>
      </c>
    </row>
    <row r="237" spans="1:2" x14ac:dyDescent="0.2">
      <c r="A237" s="30">
        <v>6.8209862365981202</v>
      </c>
      <c r="B237" s="30">
        <v>1.46920763198923E-2</v>
      </c>
    </row>
    <row r="238" spans="1:2" x14ac:dyDescent="0.2">
      <c r="A238" s="30">
        <v>6.8553833307832202</v>
      </c>
      <c r="B238" s="30">
        <v>1.55365735609743E-2</v>
      </c>
    </row>
    <row r="239" spans="1:2" x14ac:dyDescent="0.2">
      <c r="A239" s="30">
        <v>6.8848665543704399</v>
      </c>
      <c r="B239" s="30">
        <v>1.6290525716163899E-2</v>
      </c>
    </row>
    <row r="240" spans="1:2" x14ac:dyDescent="0.2">
      <c r="A240" s="30">
        <v>6.9045220367619002</v>
      </c>
      <c r="B240" s="30">
        <v>1.6815170557787099E-2</v>
      </c>
    </row>
    <row r="241" spans="1:2" x14ac:dyDescent="0.2">
      <c r="A241" s="30">
        <v>6.9192636485555399</v>
      </c>
      <c r="B241" s="30">
        <v>1.71956624840983E-2</v>
      </c>
    </row>
    <row r="242" spans="1:2" x14ac:dyDescent="0.2">
      <c r="A242" s="30">
        <v>6.9487468721427597</v>
      </c>
      <c r="B242" s="30">
        <v>1.7945379296917301E-2</v>
      </c>
    </row>
    <row r="243" spans="1:2" x14ac:dyDescent="0.2">
      <c r="A243" s="30">
        <v>6.9782300957299803</v>
      </c>
      <c r="B243" s="30">
        <v>1.8793118250396399E-2</v>
      </c>
    </row>
    <row r="244" spans="1:2" x14ac:dyDescent="0.2">
      <c r="A244" s="30">
        <v>7.0077133193172001</v>
      </c>
      <c r="B244" s="30">
        <v>1.9695424089782101E-2</v>
      </c>
    </row>
    <row r="245" spans="1:2" x14ac:dyDescent="0.2">
      <c r="A245" s="30">
        <v>7.0126271899150803</v>
      </c>
      <c r="B245" s="30">
        <v>1.98486186671482E-2</v>
      </c>
    </row>
    <row r="246" spans="1:2" x14ac:dyDescent="0.2">
      <c r="A246" s="30">
        <v>7.0421104135023</v>
      </c>
      <c r="B246" s="30">
        <v>2.08832092471419E-2</v>
      </c>
    </row>
    <row r="247" spans="1:2" x14ac:dyDescent="0.2">
      <c r="A247" s="30">
        <v>7.0765075076874</v>
      </c>
      <c r="B247" s="30">
        <v>2.23324768503857E-2</v>
      </c>
    </row>
    <row r="248" spans="1:2" x14ac:dyDescent="0.2">
      <c r="A248" s="30">
        <v>7.0814213782852802</v>
      </c>
      <c r="B248" s="30">
        <v>2.2567050502880201E-2</v>
      </c>
    </row>
    <row r="249" spans="1:2" x14ac:dyDescent="0.2">
      <c r="A249" s="30">
        <v>7.1059907312746198</v>
      </c>
      <c r="B249" s="30">
        <v>2.3818439495608801E-2</v>
      </c>
    </row>
    <row r="250" spans="1:2" x14ac:dyDescent="0.2">
      <c r="A250" s="30">
        <v>7.1354739548618404</v>
      </c>
      <c r="B250" s="30">
        <v>2.5558335747657202E-2</v>
      </c>
    </row>
    <row r="251" spans="1:2" x14ac:dyDescent="0.2">
      <c r="A251" s="30">
        <v>7.1403878254597197</v>
      </c>
      <c r="B251" s="30">
        <v>2.5885809651607E-2</v>
      </c>
    </row>
    <row r="252" spans="1:2" x14ac:dyDescent="0.2">
      <c r="A252" s="30">
        <v>7.1698710490469404</v>
      </c>
      <c r="B252" s="30">
        <v>2.8007940262894802E-2</v>
      </c>
    </row>
    <row r="253" spans="1:2" x14ac:dyDescent="0.2">
      <c r="A253" s="30">
        <v>7.1747849196448197</v>
      </c>
      <c r="B253" s="30">
        <v>2.8380972197721399E-2</v>
      </c>
    </row>
    <row r="254" spans="1:2" x14ac:dyDescent="0.2">
      <c r="A254" s="30">
        <v>7.2042681432320403</v>
      </c>
      <c r="B254" s="30">
        <v>3.08323504802945E-2</v>
      </c>
    </row>
    <row r="255" spans="1:2" x14ac:dyDescent="0.2">
      <c r="A255" s="30">
        <v>7.2091820138299196</v>
      </c>
      <c r="B255" s="30">
        <v>3.12725224752015E-2</v>
      </c>
    </row>
    <row r="256" spans="1:2" x14ac:dyDescent="0.2">
      <c r="A256" s="30">
        <v>7.2337513668192601</v>
      </c>
      <c r="B256" s="30">
        <v>3.3628916048121398E-2</v>
      </c>
    </row>
    <row r="257" spans="1:2" x14ac:dyDescent="0.2">
      <c r="A257" s="30">
        <v>7.2386652374171403</v>
      </c>
      <c r="B257" s="30">
        <v>3.4113293004080801E-2</v>
      </c>
    </row>
    <row r="258" spans="1:2" x14ac:dyDescent="0.2">
      <c r="A258" s="30">
        <v>7.2632345904064799</v>
      </c>
      <c r="B258" s="30">
        <v>3.6689865125603502E-2</v>
      </c>
    </row>
    <row r="259" spans="1:2" x14ac:dyDescent="0.2">
      <c r="A259" s="30">
        <v>7.2681484610043601</v>
      </c>
      <c r="B259" s="30">
        <v>3.72295967698563E-2</v>
      </c>
    </row>
    <row r="260" spans="1:2" x14ac:dyDescent="0.2">
      <c r="A260" s="30">
        <v>7.2927178139937601</v>
      </c>
      <c r="B260" s="30">
        <v>4.0029500946298299E-2</v>
      </c>
    </row>
    <row r="261" spans="1:2" x14ac:dyDescent="0.2">
      <c r="A261" s="30">
        <v>7.2976316845915798</v>
      </c>
      <c r="B261" s="30">
        <v>4.06078848120313E-2</v>
      </c>
    </row>
    <row r="262" spans="1:2" x14ac:dyDescent="0.2">
      <c r="A262" s="30">
        <v>7.3172871669830997</v>
      </c>
      <c r="B262" s="30">
        <v>4.2962805587623901E-2</v>
      </c>
    </row>
    <row r="263" spans="1:2" x14ac:dyDescent="0.2">
      <c r="A263" s="30">
        <v>7.3320287787766798</v>
      </c>
      <c r="B263" s="30">
        <v>4.4786435664503001E-2</v>
      </c>
    </row>
    <row r="264" spans="1:2" x14ac:dyDescent="0.2">
      <c r="A264" s="30">
        <v>7.33694264937456</v>
      </c>
      <c r="B264" s="30">
        <v>4.5397220011968303E-2</v>
      </c>
    </row>
    <row r="265" spans="1:2" x14ac:dyDescent="0.2">
      <c r="A265" s="30">
        <v>7.3615120023638996</v>
      </c>
      <c r="B265" s="30">
        <v>4.8522766380436899E-2</v>
      </c>
    </row>
    <row r="266" spans="1:2" x14ac:dyDescent="0.2">
      <c r="A266" s="30">
        <v>7.3811674847554203</v>
      </c>
      <c r="B266" s="30">
        <v>5.1021638437906101E-2</v>
      </c>
    </row>
    <row r="267" spans="1:2" x14ac:dyDescent="0.2">
      <c r="A267" s="30">
        <v>7.3959090965490004</v>
      </c>
      <c r="B267" s="30">
        <v>5.2891801623894001E-2</v>
      </c>
    </row>
    <row r="268" spans="1:2" x14ac:dyDescent="0.2">
      <c r="A268" s="30">
        <v>7.4057368377447599</v>
      </c>
      <c r="B268" s="30">
        <v>5.4136924579365503E-2</v>
      </c>
    </row>
    <row r="269" spans="1:2" x14ac:dyDescent="0.2">
      <c r="A269" s="30">
        <v>7.4253923201362202</v>
      </c>
      <c r="B269" s="30">
        <v>5.6635369437881E-2</v>
      </c>
    </row>
    <row r="270" spans="1:2" x14ac:dyDescent="0.2">
      <c r="A270" s="30">
        <v>7.4499616731256202</v>
      </c>
      <c r="B270" s="30">
        <v>5.96781353947098E-2</v>
      </c>
    </row>
    <row r="271" spans="1:2" x14ac:dyDescent="0.2">
      <c r="A271" s="30">
        <v>7.4597894143213201</v>
      </c>
      <c r="B271" s="30">
        <v>6.0885225611408203E-2</v>
      </c>
    </row>
    <row r="272" spans="1:2" x14ac:dyDescent="0.2">
      <c r="A272" s="30">
        <v>7.4745310261149598</v>
      </c>
      <c r="B272" s="30">
        <v>6.2673163561592596E-2</v>
      </c>
    </row>
    <row r="273" spans="1:2" x14ac:dyDescent="0.2">
      <c r="A273" s="30">
        <v>7.4892726379085399</v>
      </c>
      <c r="B273" s="30">
        <v>6.4413911740451205E-2</v>
      </c>
    </row>
    <row r="274" spans="1:2" x14ac:dyDescent="0.2">
      <c r="A274" s="30">
        <v>7.4991003791043003</v>
      </c>
      <c r="B274" s="30">
        <v>6.5563087821534E-2</v>
      </c>
    </row>
    <row r="275" spans="1:2" x14ac:dyDescent="0.2">
      <c r="A275" s="30">
        <v>7.5187558614958201</v>
      </c>
      <c r="B275" s="30">
        <v>6.78105804373655E-2</v>
      </c>
    </row>
    <row r="276" spans="1:2" x14ac:dyDescent="0.2">
      <c r="A276" s="30">
        <v>7.5236697320936399</v>
      </c>
      <c r="B276" s="30">
        <v>6.8367149103561897E-2</v>
      </c>
    </row>
    <row r="277" spans="1:2" x14ac:dyDescent="0.2">
      <c r="A277" s="30">
        <v>7.5482390850830399</v>
      </c>
      <c r="B277" s="30">
        <v>7.1068337369161197E-2</v>
      </c>
    </row>
    <row r="278" spans="1:2" x14ac:dyDescent="0.2">
      <c r="A278" s="30">
        <v>7.55315295568092</v>
      </c>
      <c r="B278" s="30">
        <v>7.1596761303588205E-2</v>
      </c>
    </row>
    <row r="279" spans="1:2" x14ac:dyDescent="0.2">
      <c r="A279" s="30">
        <v>7.5728084380723804</v>
      </c>
      <c r="B279" s="30">
        <v>7.3693605186177499E-2</v>
      </c>
    </row>
    <row r="280" spans="1:2" x14ac:dyDescent="0.2">
      <c r="A280" s="30">
        <v>7.5826361792681398</v>
      </c>
      <c r="B280" s="30">
        <v>7.4702848197755606E-2</v>
      </c>
    </row>
    <row r="281" spans="1:2" x14ac:dyDescent="0.2">
      <c r="A281" s="30">
        <v>7.6022916616596001</v>
      </c>
      <c r="B281" s="30">
        <v>7.6701271421557096E-2</v>
      </c>
    </row>
    <row r="282" spans="1:2" x14ac:dyDescent="0.2">
      <c r="A282" s="30">
        <v>7.6170332734532398</v>
      </c>
      <c r="B282" s="30">
        <v>7.8156412692472796E-2</v>
      </c>
    </row>
    <row r="283" spans="1:2" x14ac:dyDescent="0.2">
      <c r="A283" s="30">
        <v>7.6317748852468199</v>
      </c>
      <c r="B283" s="30">
        <v>7.9587104709859205E-2</v>
      </c>
    </row>
    <row r="284" spans="1:2" x14ac:dyDescent="0.2">
      <c r="A284" s="30">
        <v>7.6465164970404604</v>
      </c>
      <c r="B284" s="30">
        <v>8.0994191286489201E-2</v>
      </c>
    </row>
    <row r="285" spans="1:2" x14ac:dyDescent="0.2">
      <c r="A285" s="30">
        <v>7.6612581088340397</v>
      </c>
      <c r="B285" s="30">
        <v>8.2353666724587701E-2</v>
      </c>
    </row>
    <row r="286" spans="1:2" x14ac:dyDescent="0.2">
      <c r="A286" s="30">
        <v>7.6809135912255604</v>
      </c>
      <c r="B286" s="30">
        <v>8.4126179653834302E-2</v>
      </c>
    </row>
    <row r="287" spans="1:2" x14ac:dyDescent="0.2">
      <c r="A287" s="30">
        <v>7.6956552030191396</v>
      </c>
      <c r="B287" s="30">
        <v>8.5407508515608604E-2</v>
      </c>
    </row>
    <row r="288" spans="1:2" x14ac:dyDescent="0.2">
      <c r="A288" s="30">
        <v>7.7103968148127802</v>
      </c>
      <c r="B288" s="30">
        <v>8.66540916234083E-2</v>
      </c>
    </row>
    <row r="289" spans="1:2" x14ac:dyDescent="0.2">
      <c r="A289" s="30">
        <v>7.7300522972042396</v>
      </c>
      <c r="B289" s="30">
        <v>8.8295997111845104E-2</v>
      </c>
    </row>
    <row r="290" spans="1:2" x14ac:dyDescent="0.2">
      <c r="A290" s="30">
        <v>7.7447939089978801</v>
      </c>
      <c r="B290" s="30">
        <v>8.9509756988691597E-2</v>
      </c>
    </row>
    <row r="291" spans="1:2" x14ac:dyDescent="0.2">
      <c r="A291" s="30">
        <v>7.7644493913893404</v>
      </c>
      <c r="B291" s="30">
        <v>9.1080538828903601E-2</v>
      </c>
    </row>
    <row r="292" spans="1:2" x14ac:dyDescent="0.2">
      <c r="A292" s="30">
        <v>7.7742771325850999</v>
      </c>
      <c r="B292" s="30">
        <v>9.1863962350199002E-2</v>
      </c>
    </row>
    <row r="293" spans="1:2" x14ac:dyDescent="0.2">
      <c r="A293" s="30">
        <v>7.7988464855744404</v>
      </c>
      <c r="B293" s="30">
        <v>9.3742393160824597E-2</v>
      </c>
    </row>
    <row r="294" spans="1:2" x14ac:dyDescent="0.2">
      <c r="A294" s="30">
        <v>7.8086742267701998</v>
      </c>
      <c r="B294" s="30">
        <v>9.4478124661150797E-2</v>
      </c>
    </row>
    <row r="295" spans="1:2" x14ac:dyDescent="0.2">
      <c r="A295" s="30">
        <v>7.8381574503574196</v>
      </c>
      <c r="B295" s="30">
        <v>9.6639679954428195E-2</v>
      </c>
    </row>
    <row r="296" spans="1:2" x14ac:dyDescent="0.2">
      <c r="A296" s="30">
        <v>7.8725545445425196</v>
      </c>
      <c r="B296" s="30">
        <v>9.9040670603014302E-2</v>
      </c>
    </row>
    <row r="297" spans="1:2" x14ac:dyDescent="0.2">
      <c r="A297" s="30">
        <v>7.8774684151403997</v>
      </c>
      <c r="B297" s="30">
        <v>9.9372054499862306E-2</v>
      </c>
    </row>
    <row r="298" spans="1:2" x14ac:dyDescent="0.2">
      <c r="A298" s="30">
        <v>7.9020377681297402</v>
      </c>
      <c r="B298" s="30">
        <v>0.100997958444477</v>
      </c>
    </row>
    <row r="299" spans="1:2" x14ac:dyDescent="0.2">
      <c r="A299" s="30">
        <v>7.9216932505211997</v>
      </c>
      <c r="B299" s="30">
        <v>0.102244890455555</v>
      </c>
    </row>
    <row r="300" spans="1:2" x14ac:dyDescent="0.2">
      <c r="A300" s="30">
        <v>7.9364348623148402</v>
      </c>
      <c r="B300" s="30">
        <v>0.10315338509253</v>
      </c>
    </row>
    <row r="301" spans="1:2" x14ac:dyDescent="0.2">
      <c r="A301" s="30">
        <v>7.96591808590206</v>
      </c>
      <c r="B301" s="30">
        <v>0.104902065285587</v>
      </c>
    </row>
    <row r="302" spans="1:2" x14ac:dyDescent="0.2">
      <c r="A302" s="30">
        <v>7.9708319564999401</v>
      </c>
      <c r="B302" s="30">
        <v>0.105180648029069</v>
      </c>
    </row>
    <row r="303" spans="1:2" x14ac:dyDescent="0.2">
      <c r="A303" s="30">
        <v>8.0003151800871599</v>
      </c>
      <c r="B303" s="30">
        <v>0.106792019625499</v>
      </c>
    </row>
    <row r="304" spans="1:2" x14ac:dyDescent="0.2">
      <c r="A304" s="30">
        <v>8.0248845330765004</v>
      </c>
      <c r="B304" s="30">
        <v>0.108062067594535</v>
      </c>
    </row>
    <row r="305" spans="1:2" x14ac:dyDescent="0.2">
      <c r="A305" s="30">
        <v>8.0297984036743806</v>
      </c>
      <c r="B305" s="30">
        <v>0.108306642807735</v>
      </c>
    </row>
    <row r="306" spans="1:2" x14ac:dyDescent="0.2">
      <c r="A306" s="30">
        <v>8.0592816272615995</v>
      </c>
      <c r="B306" s="30">
        <v>0.10977120857525199</v>
      </c>
    </row>
    <row r="307" spans="1:2" x14ac:dyDescent="0.2">
      <c r="A307" s="30">
        <v>8.0789371096530598</v>
      </c>
      <c r="B307" s="30">
        <v>0.110667508211725</v>
      </c>
    </row>
    <row r="308" spans="1:2" x14ac:dyDescent="0.2">
      <c r="A308" s="30">
        <v>8.0936787214467003</v>
      </c>
      <c r="B308" s="30">
        <v>0.111315450725534</v>
      </c>
    </row>
    <row r="309" spans="1:2" x14ac:dyDescent="0.2">
      <c r="A309" s="30">
        <v>8.1231619450339192</v>
      </c>
      <c r="B309" s="30">
        <v>0.112603529921975</v>
      </c>
    </row>
    <row r="310" spans="1:2" x14ac:dyDescent="0.2">
      <c r="A310" s="30">
        <v>8.1477312980232597</v>
      </c>
      <c r="B310" s="30">
        <v>0.113686036558374</v>
      </c>
    </row>
    <row r="311" spans="1:2" x14ac:dyDescent="0.2">
      <c r="A311" s="30">
        <v>8.15755903921902</v>
      </c>
      <c r="B311" s="30">
        <v>0.11409636529907601</v>
      </c>
    </row>
    <row r="312" spans="1:2" x14ac:dyDescent="0.2">
      <c r="A312" s="30">
        <v>8.1870422628062407</v>
      </c>
      <c r="B312" s="30">
        <v>0.115397726431491</v>
      </c>
    </row>
    <row r="313" spans="1:2" x14ac:dyDescent="0.2">
      <c r="A313" s="30">
        <v>8.2116116157955794</v>
      </c>
      <c r="B313" s="30">
        <v>0.116506598409339</v>
      </c>
    </row>
    <row r="314" spans="1:2" x14ac:dyDescent="0.2">
      <c r="A314" s="30">
        <v>8.2214393569913398</v>
      </c>
      <c r="B314" s="30">
        <v>0.11697581781348899</v>
      </c>
    </row>
    <row r="315" spans="1:2" x14ac:dyDescent="0.2">
      <c r="A315" s="30">
        <v>8.2509225805785604</v>
      </c>
      <c r="B315" s="30">
        <v>0.11852958632464</v>
      </c>
    </row>
    <row r="316" spans="1:2" x14ac:dyDescent="0.2">
      <c r="A316" s="30">
        <v>8.2656641923721992</v>
      </c>
      <c r="B316" s="30">
        <v>0.119404032807328</v>
      </c>
    </row>
    <row r="317" spans="1:2" x14ac:dyDescent="0.2">
      <c r="A317" s="30">
        <v>8.2853196747636595</v>
      </c>
      <c r="B317" s="30">
        <v>0.120748561837938</v>
      </c>
    </row>
    <row r="318" spans="1:2" x14ac:dyDescent="0.2">
      <c r="A318" s="30">
        <v>8.3049751571551198</v>
      </c>
      <c r="B318" s="30">
        <v>0.12234430415188299</v>
      </c>
    </row>
    <row r="319" spans="1:2" x14ac:dyDescent="0.2">
      <c r="A319" s="30">
        <v>8.3148028983508802</v>
      </c>
      <c r="B319" s="30">
        <v>0.123268057634253</v>
      </c>
    </row>
    <row r="320" spans="1:2" x14ac:dyDescent="0.2">
      <c r="A320" s="30">
        <v>8.3344583807424009</v>
      </c>
      <c r="B320" s="30">
        <v>0.125417364452722</v>
      </c>
    </row>
    <row r="321" spans="1:2" x14ac:dyDescent="0.2">
      <c r="A321" s="30">
        <v>8.3491999925359792</v>
      </c>
      <c r="B321" s="30">
        <v>0.127385887035838</v>
      </c>
    </row>
    <row r="322" spans="1:2" x14ac:dyDescent="0.2">
      <c r="A322" s="30">
        <v>8.3541138631338594</v>
      </c>
      <c r="B322" s="30">
        <v>0.12814099985010299</v>
      </c>
    </row>
    <row r="323" spans="1:2" x14ac:dyDescent="0.2">
      <c r="A323" s="30">
        <v>8.3688554749274395</v>
      </c>
      <c r="B323" s="30">
        <v>0.13066434032568</v>
      </c>
    </row>
    <row r="324" spans="1:2" x14ac:dyDescent="0.2">
      <c r="A324" s="30">
        <v>8.3786832161231999</v>
      </c>
      <c r="B324" s="30">
        <v>0.132616856988235</v>
      </c>
    </row>
    <row r="325" spans="1:2" x14ac:dyDescent="0.2">
      <c r="A325" s="30">
        <v>8.3835970867210801</v>
      </c>
      <c r="B325" s="30">
        <v>0.133690397312624</v>
      </c>
    </row>
    <row r="326" spans="1:2" x14ac:dyDescent="0.2">
      <c r="A326" s="30">
        <v>8.3983386985147206</v>
      </c>
      <c r="B326" s="30">
        <v>0.13732127884607101</v>
      </c>
    </row>
    <row r="327" spans="1:2" x14ac:dyDescent="0.2">
      <c r="A327" s="30">
        <v>8.4081664397104205</v>
      </c>
      <c r="B327" s="30">
        <v>0.14012242582440401</v>
      </c>
    </row>
    <row r="328" spans="1:2" x14ac:dyDescent="0.2">
      <c r="A328" s="30">
        <v>8.4130803103083007</v>
      </c>
      <c r="B328" s="30">
        <v>0.14165183504096199</v>
      </c>
    </row>
    <row r="329" spans="1:2" x14ac:dyDescent="0.2">
      <c r="A329" s="30">
        <v>8.4179941809061791</v>
      </c>
      <c r="B329" s="30">
        <v>0.143267476287322</v>
      </c>
    </row>
    <row r="330" spans="1:2" x14ac:dyDescent="0.2">
      <c r="A330" s="30">
        <v>8.4229080515040593</v>
      </c>
      <c r="B330" s="30">
        <v>0.14497940502961601</v>
      </c>
    </row>
    <row r="331" spans="1:2" x14ac:dyDescent="0.2">
      <c r="A331" s="30">
        <v>8.4327357926997593</v>
      </c>
      <c r="B331" s="30">
        <v>0.14873198106032201</v>
      </c>
    </row>
    <row r="332" spans="1:2" x14ac:dyDescent="0.2">
      <c r="A332" s="30">
        <v>8.4376496632976394</v>
      </c>
      <c r="B332" s="30">
        <v>0.15077924807573401</v>
      </c>
    </row>
    <row r="333" spans="1:2" x14ac:dyDescent="0.2">
      <c r="A333" s="30">
        <v>8.4425635338955196</v>
      </c>
      <c r="B333" s="30">
        <v>0.15294702608890201</v>
      </c>
    </row>
    <row r="334" spans="1:2" x14ac:dyDescent="0.2">
      <c r="A334" s="30">
        <v>8.4474774044933998</v>
      </c>
      <c r="B334" s="30">
        <v>0.15521086559493</v>
      </c>
    </row>
    <row r="335" spans="1:2" x14ac:dyDescent="0.2">
      <c r="A335" s="30">
        <v>8.45239127509128</v>
      </c>
      <c r="B335" s="30">
        <v>0.15759359104411799</v>
      </c>
    </row>
    <row r="336" spans="1:2" x14ac:dyDescent="0.2">
      <c r="A336" s="30">
        <v>8.4573051456891601</v>
      </c>
      <c r="B336" s="30">
        <v>0.16011078323960601</v>
      </c>
    </row>
    <row r="337" spans="1:2" x14ac:dyDescent="0.2">
      <c r="A337" s="30">
        <v>8.4622190162870403</v>
      </c>
      <c r="B337" s="30">
        <v>0.162769314741633</v>
      </c>
    </row>
    <row r="338" spans="1:2" x14ac:dyDescent="0.2">
      <c r="A338" s="30">
        <v>8.4671328868848601</v>
      </c>
      <c r="B338" s="30">
        <v>0.16557538253388801</v>
      </c>
    </row>
    <row r="339" spans="1:2" x14ac:dyDescent="0.2">
      <c r="A339" s="30">
        <v>8.4720467574827403</v>
      </c>
      <c r="B339" s="30">
        <v>0.16852153753537</v>
      </c>
    </row>
    <row r="340" spans="1:2" x14ac:dyDescent="0.2">
      <c r="A340" s="30">
        <v>8.4769606280806205</v>
      </c>
      <c r="B340" s="30">
        <v>0.17159619085575201</v>
      </c>
    </row>
    <row r="341" spans="1:2" x14ac:dyDescent="0.2">
      <c r="A341" s="30">
        <v>8.4818744986785006</v>
      </c>
      <c r="B341" s="30">
        <v>0.17482432783923399</v>
      </c>
    </row>
    <row r="342" spans="1:2" x14ac:dyDescent="0.2">
      <c r="A342" s="30">
        <v>8.4867883692763808</v>
      </c>
      <c r="B342" s="30">
        <v>0.178233728176898</v>
      </c>
    </row>
    <row r="343" spans="1:2" x14ac:dyDescent="0.2">
      <c r="A343" s="30">
        <v>8.4917022398742592</v>
      </c>
      <c r="B343" s="30">
        <v>0.181771880859117</v>
      </c>
    </row>
    <row r="344" spans="1:2" x14ac:dyDescent="0.2">
      <c r="A344" s="30">
        <v>8.4966161104721394</v>
      </c>
      <c r="B344" s="30">
        <v>0.185473667425292</v>
      </c>
    </row>
    <row r="345" spans="1:2" x14ac:dyDescent="0.2">
      <c r="A345" s="30">
        <v>8.5015299810699592</v>
      </c>
      <c r="B345" s="30">
        <v>0.18934823282187599</v>
      </c>
    </row>
    <row r="346" spans="1:2" x14ac:dyDescent="0.2">
      <c r="A346" s="30">
        <v>8.5064438516678393</v>
      </c>
      <c r="B346" s="30">
        <v>0.19339630751576001</v>
      </c>
    </row>
    <row r="347" spans="1:2" x14ac:dyDescent="0.2">
      <c r="A347" s="30">
        <v>8.5113577222657195</v>
      </c>
      <c r="B347" s="30">
        <v>0.19761727047297301</v>
      </c>
    </row>
    <row r="348" spans="1:2" x14ac:dyDescent="0.2">
      <c r="A348" s="30">
        <v>8.5162715928635997</v>
      </c>
      <c r="B348" s="30">
        <v>0.202045469889856</v>
      </c>
    </row>
    <row r="349" spans="1:2" x14ac:dyDescent="0.2">
      <c r="A349" s="30">
        <v>8.5211854634614799</v>
      </c>
      <c r="B349" s="30">
        <v>0.206702922421036</v>
      </c>
    </row>
    <row r="350" spans="1:2" x14ac:dyDescent="0.2">
      <c r="A350" s="30">
        <v>8.52609933405936</v>
      </c>
      <c r="B350" s="30">
        <v>0.21147930521042399</v>
      </c>
    </row>
    <row r="351" spans="1:2" x14ac:dyDescent="0.2">
      <c r="A351" s="30">
        <v>8.5310132046571798</v>
      </c>
      <c r="B351" s="30">
        <v>0.21643141616757999</v>
      </c>
    </row>
    <row r="352" spans="1:2" x14ac:dyDescent="0.2">
      <c r="A352" s="30">
        <v>8.53592707525506</v>
      </c>
      <c r="B352" s="30">
        <v>0.22153929820434701</v>
      </c>
    </row>
    <row r="353" spans="1:2" x14ac:dyDescent="0.2">
      <c r="A353" s="30">
        <v>8.5408409458529402</v>
      </c>
      <c r="B353" s="30">
        <v>0.226837650567636</v>
      </c>
    </row>
    <row r="354" spans="1:2" x14ac:dyDescent="0.2">
      <c r="A354" s="30">
        <v>8.5457548164508204</v>
      </c>
      <c r="B354" s="30">
        <v>0.232329655758929</v>
      </c>
    </row>
    <row r="355" spans="1:2" x14ac:dyDescent="0.2">
      <c r="A355" s="30">
        <v>8.5506686870487005</v>
      </c>
      <c r="B355" s="30">
        <v>0.238011634684997</v>
      </c>
    </row>
    <row r="356" spans="1:2" x14ac:dyDescent="0.2">
      <c r="A356" s="30">
        <v>8.5555825576465807</v>
      </c>
      <c r="B356" s="30">
        <v>0.243893894238776</v>
      </c>
    </row>
    <row r="357" spans="1:2" x14ac:dyDescent="0.2">
      <c r="A357" s="30">
        <v>8.5604964282444609</v>
      </c>
      <c r="B357" s="30">
        <v>0.249967195680876</v>
      </c>
    </row>
    <row r="358" spans="1:2" x14ac:dyDescent="0.2">
      <c r="A358" s="30">
        <v>8.5654102988422807</v>
      </c>
      <c r="B358" s="30">
        <v>0.25623214713152298</v>
      </c>
    </row>
    <row r="359" spans="1:2" x14ac:dyDescent="0.2">
      <c r="A359" s="30">
        <v>8.5703241694401608</v>
      </c>
      <c r="B359" s="30">
        <v>0.26269106550997001</v>
      </c>
    </row>
    <row r="360" spans="1:2" x14ac:dyDescent="0.2">
      <c r="A360" s="30">
        <v>8.5752380400380392</v>
      </c>
      <c r="B360" s="30">
        <v>0.26936231976452002</v>
      </c>
    </row>
    <row r="361" spans="1:2" x14ac:dyDescent="0.2">
      <c r="A361" s="30">
        <v>8.5801519106359194</v>
      </c>
      <c r="B361" s="30">
        <v>0.27623151117462402</v>
      </c>
    </row>
    <row r="362" spans="1:2" x14ac:dyDescent="0.2">
      <c r="A362" s="30">
        <v>8.5850657812337996</v>
      </c>
      <c r="B362" s="30">
        <v>0.28326522912111401</v>
      </c>
    </row>
    <row r="363" spans="1:2" x14ac:dyDescent="0.2">
      <c r="A363" s="30">
        <v>8.5899796518316798</v>
      </c>
      <c r="B363" s="30">
        <v>0.29050364095275499</v>
      </c>
    </row>
    <row r="364" spans="1:2" x14ac:dyDescent="0.2">
      <c r="A364" s="30">
        <v>8.59489352242956</v>
      </c>
      <c r="B364" s="30">
        <v>0.297929395006715</v>
      </c>
    </row>
    <row r="365" spans="1:2" x14ac:dyDescent="0.2">
      <c r="A365" s="30">
        <v>8.5998073930273797</v>
      </c>
      <c r="B365" s="30">
        <v>0.30553639353134099</v>
      </c>
    </row>
    <row r="366" spans="1:2" x14ac:dyDescent="0.2">
      <c r="A366" s="30">
        <v>8.6047212636252599</v>
      </c>
      <c r="B366" s="30">
        <v>0.31335874558697102</v>
      </c>
    </row>
    <row r="367" spans="1:2" x14ac:dyDescent="0.2">
      <c r="A367" s="30">
        <v>8.6096351342231401</v>
      </c>
      <c r="B367" s="30">
        <v>0.321363254606163</v>
      </c>
    </row>
    <row r="368" spans="1:2" x14ac:dyDescent="0.2">
      <c r="A368" s="30">
        <v>8.6145490048210203</v>
      </c>
      <c r="B368" s="30">
        <v>0.32950318167381398</v>
      </c>
    </row>
    <row r="369" spans="1:2" x14ac:dyDescent="0.2">
      <c r="A369" s="30">
        <v>8.6194628754189004</v>
      </c>
      <c r="B369" s="30">
        <v>0.33790813488910698</v>
      </c>
    </row>
    <row r="370" spans="1:2" x14ac:dyDescent="0.2">
      <c r="A370" s="30">
        <v>8.6243767460167806</v>
      </c>
      <c r="B370" s="30">
        <v>0.34638396443720998</v>
      </c>
    </row>
    <row r="371" spans="1:2" x14ac:dyDescent="0.2">
      <c r="A371" s="30">
        <v>8.6292906166146004</v>
      </c>
      <c r="B371" s="30">
        <v>0.35502377380630301</v>
      </c>
    </row>
    <row r="372" spans="1:2" x14ac:dyDescent="0.2">
      <c r="A372" s="30">
        <v>8.6342044872124806</v>
      </c>
      <c r="B372" s="30">
        <v>0.36382628196288502</v>
      </c>
    </row>
    <row r="373" spans="1:2" x14ac:dyDescent="0.2">
      <c r="A373" s="30">
        <v>8.6391183578103607</v>
      </c>
      <c r="B373" s="30">
        <v>0.37274937759075699</v>
      </c>
    </row>
    <row r="374" spans="1:2" x14ac:dyDescent="0.2">
      <c r="A374" s="30">
        <v>8.6440322284082391</v>
      </c>
      <c r="B374" s="30">
        <v>0.38183113664895701</v>
      </c>
    </row>
    <row r="375" spans="1:2" x14ac:dyDescent="0.2">
      <c r="A375" s="30">
        <v>8.6489460990061193</v>
      </c>
      <c r="B375" s="30">
        <v>0.39107409821683797</v>
      </c>
    </row>
    <row r="376" spans="1:2" x14ac:dyDescent="0.2">
      <c r="A376" s="30">
        <v>8.6538599696039995</v>
      </c>
      <c r="B376" s="30">
        <v>0.40045553567098302</v>
      </c>
    </row>
    <row r="377" spans="1:2" x14ac:dyDescent="0.2">
      <c r="A377" s="30">
        <v>8.6587738402018797</v>
      </c>
      <c r="B377" s="30">
        <v>0.409981675344324</v>
      </c>
    </row>
    <row r="378" spans="1:2" x14ac:dyDescent="0.2">
      <c r="A378" s="30">
        <v>8.6636877107996995</v>
      </c>
      <c r="B378" s="30">
        <v>0.41966908953493398</v>
      </c>
    </row>
    <row r="379" spans="1:2" x14ac:dyDescent="0.2">
      <c r="A379" s="30">
        <v>8.6686015813975796</v>
      </c>
      <c r="B379" s="30">
        <v>0.42943573432159898</v>
      </c>
    </row>
    <row r="380" spans="1:2" x14ac:dyDescent="0.2">
      <c r="A380" s="30">
        <v>8.6735154519954598</v>
      </c>
      <c r="B380" s="30">
        <v>0.43928801538696499</v>
      </c>
    </row>
    <row r="381" spans="1:2" x14ac:dyDescent="0.2">
      <c r="A381" s="30">
        <v>8.67842932259334</v>
      </c>
      <c r="B381" s="30">
        <v>0.44924656010105402</v>
      </c>
    </row>
    <row r="382" spans="1:2" x14ac:dyDescent="0.2">
      <c r="A382" s="30">
        <v>8.6833431931912202</v>
      </c>
      <c r="B382" s="30">
        <v>0.459287778730118</v>
      </c>
    </row>
    <row r="383" spans="1:2" x14ac:dyDescent="0.2">
      <c r="A383" s="30">
        <v>8.6882570637891003</v>
      </c>
      <c r="B383" s="30">
        <v>0.46944060632360701</v>
      </c>
    </row>
    <row r="384" spans="1:2" x14ac:dyDescent="0.2">
      <c r="A384" s="30">
        <v>8.6931709343869201</v>
      </c>
      <c r="B384" s="30">
        <v>0.47964060374822598</v>
      </c>
    </row>
    <row r="385" spans="1:2" x14ac:dyDescent="0.2">
      <c r="A385" s="30">
        <v>8.6980848049848003</v>
      </c>
      <c r="B385" s="30">
        <v>0.48992723467115601</v>
      </c>
    </row>
    <row r="386" spans="1:2" x14ac:dyDescent="0.2">
      <c r="A386" s="30">
        <v>8.7029986755826805</v>
      </c>
      <c r="B386" s="30">
        <v>0.50027786789880202</v>
      </c>
    </row>
    <row r="387" spans="1:2" x14ac:dyDescent="0.2">
      <c r="A387" s="30">
        <v>8.7079125461805607</v>
      </c>
      <c r="B387" s="30">
        <v>0.51069703358840002</v>
      </c>
    </row>
    <row r="388" spans="1:2" x14ac:dyDescent="0.2">
      <c r="A388" s="30">
        <v>8.7128264167784408</v>
      </c>
      <c r="B388" s="30">
        <v>0.52117081228773898</v>
      </c>
    </row>
    <row r="389" spans="1:2" x14ac:dyDescent="0.2">
      <c r="A389" s="30">
        <v>8.7177402873763192</v>
      </c>
      <c r="B389" s="30">
        <v>0.53168268980163902</v>
      </c>
    </row>
    <row r="390" spans="1:2" x14ac:dyDescent="0.2">
      <c r="A390" s="30">
        <v>8.7226541579741994</v>
      </c>
      <c r="B390" s="30">
        <v>0.54221356981092095</v>
      </c>
    </row>
    <row r="391" spans="1:2" x14ac:dyDescent="0.2">
      <c r="A391" s="30">
        <v>8.7275680285720192</v>
      </c>
      <c r="B391" s="30">
        <v>0.55278604701673495</v>
      </c>
    </row>
    <row r="392" spans="1:2" x14ac:dyDescent="0.2">
      <c r="A392" s="30">
        <v>8.7324818991698994</v>
      </c>
      <c r="B392" s="30">
        <v>0.56337486524274505</v>
      </c>
    </row>
    <row r="393" spans="1:2" x14ac:dyDescent="0.2">
      <c r="A393" s="30">
        <v>8.7373957697677795</v>
      </c>
      <c r="B393" s="30">
        <v>0.57396082059535602</v>
      </c>
    </row>
    <row r="394" spans="1:2" x14ac:dyDescent="0.2">
      <c r="A394" s="30">
        <v>8.7423096403656597</v>
      </c>
      <c r="B394" s="30">
        <v>0.58455163030327295</v>
      </c>
    </row>
    <row r="395" spans="1:2" x14ac:dyDescent="0.2">
      <c r="A395" s="30">
        <v>8.7472235109635399</v>
      </c>
      <c r="B395" s="30">
        <v>0.595133668411854</v>
      </c>
    </row>
    <row r="396" spans="1:2" x14ac:dyDescent="0.2">
      <c r="A396" s="30">
        <v>8.7521373815614201</v>
      </c>
      <c r="B396" s="30">
        <v>0.60569696151552899</v>
      </c>
    </row>
    <row r="397" spans="1:2" x14ac:dyDescent="0.2">
      <c r="A397" s="30">
        <v>8.7570512521593002</v>
      </c>
      <c r="B397" s="30">
        <v>0.61625006479301403</v>
      </c>
    </row>
    <row r="398" spans="1:2" x14ac:dyDescent="0.2">
      <c r="A398" s="30">
        <v>8.76196512275712</v>
      </c>
      <c r="B398" s="30">
        <v>0.62676001125992897</v>
      </c>
    </row>
    <row r="399" spans="1:2" x14ac:dyDescent="0.2">
      <c r="A399" s="30">
        <v>8.7668789933550002</v>
      </c>
      <c r="B399" s="30">
        <v>0.63724436079987401</v>
      </c>
    </row>
    <row r="400" spans="1:2" x14ac:dyDescent="0.2">
      <c r="A400" s="30">
        <v>8.7717928639528804</v>
      </c>
      <c r="B400" s="30">
        <v>0.64767461673008997</v>
      </c>
    </row>
    <row r="401" spans="1:2" x14ac:dyDescent="0.2">
      <c r="A401" s="30">
        <v>8.7767067345507606</v>
      </c>
      <c r="B401" s="30">
        <v>0.65804237715425795</v>
      </c>
    </row>
    <row r="402" spans="1:2" x14ac:dyDescent="0.2">
      <c r="A402" s="30">
        <v>8.7816206051486407</v>
      </c>
      <c r="B402" s="30">
        <v>0.66834110249468204</v>
      </c>
    </row>
    <row r="403" spans="1:2" x14ac:dyDescent="0.2">
      <c r="A403" s="30">
        <v>8.7865344757465191</v>
      </c>
      <c r="B403" s="30">
        <v>0.67857490367913198</v>
      </c>
    </row>
    <row r="404" spans="1:2" x14ac:dyDescent="0.2">
      <c r="A404" s="30">
        <v>8.7914483463443407</v>
      </c>
      <c r="B404" s="30">
        <v>0.68873967175404804</v>
      </c>
    </row>
    <row r="405" spans="1:2" x14ac:dyDescent="0.2">
      <c r="A405" s="30">
        <v>8.7963622169422209</v>
      </c>
      <c r="B405" s="30">
        <v>0.69881548924320003</v>
      </c>
    </row>
    <row r="406" spans="1:2" x14ac:dyDescent="0.2">
      <c r="A406" s="30">
        <v>8.8012760875400993</v>
      </c>
      <c r="B406" s="30">
        <v>0.70881105945150102</v>
      </c>
    </row>
    <row r="407" spans="1:2" x14ac:dyDescent="0.2">
      <c r="A407" s="30">
        <v>8.8061899581379794</v>
      </c>
      <c r="B407" s="30">
        <v>0.71871244547814594</v>
      </c>
    </row>
    <row r="408" spans="1:2" x14ac:dyDescent="0.2">
      <c r="A408" s="30">
        <v>8.8111038287358596</v>
      </c>
      <c r="B408" s="30">
        <v>0.72850663197098497</v>
      </c>
    </row>
    <row r="409" spans="1:2" x14ac:dyDescent="0.2">
      <c r="A409" s="30">
        <v>8.8160176993337398</v>
      </c>
      <c r="B409" s="30">
        <v>0.73819189343445701</v>
      </c>
    </row>
    <row r="410" spans="1:2" x14ac:dyDescent="0.2">
      <c r="A410" s="30">
        <v>8.82093156993162</v>
      </c>
      <c r="B410" s="30">
        <v>0.74778360543192002</v>
      </c>
    </row>
    <row r="411" spans="1:2" x14ac:dyDescent="0.2">
      <c r="A411" s="30">
        <v>8.8258454405294398</v>
      </c>
      <c r="B411" s="30">
        <v>0.75725083928000503</v>
      </c>
    </row>
    <row r="412" spans="1:2" x14ac:dyDescent="0.2">
      <c r="A412" s="30">
        <v>8.8307593111273199</v>
      </c>
      <c r="B412" s="30">
        <v>0.76657412963978699</v>
      </c>
    </row>
    <row r="413" spans="1:2" x14ac:dyDescent="0.2">
      <c r="A413" s="30">
        <v>8.8356731817252001</v>
      </c>
      <c r="B413" s="30">
        <v>0.77577251154717797</v>
      </c>
    </row>
    <row r="414" spans="1:2" x14ac:dyDescent="0.2">
      <c r="A414" s="30">
        <v>8.8405870523230803</v>
      </c>
      <c r="B414" s="30">
        <v>0.78484225825168696</v>
      </c>
    </row>
    <row r="415" spans="1:2" x14ac:dyDescent="0.2">
      <c r="A415" s="30">
        <v>8.8455009229209605</v>
      </c>
      <c r="B415" s="30">
        <v>0.79375639737010595</v>
      </c>
    </row>
    <row r="416" spans="1:2" x14ac:dyDescent="0.2">
      <c r="A416" s="30">
        <v>8.8504147935188406</v>
      </c>
      <c r="B416" s="30">
        <v>0.80251756250052597</v>
      </c>
    </row>
    <row r="417" spans="1:2" x14ac:dyDescent="0.2">
      <c r="A417" s="30">
        <v>8.8553286641167208</v>
      </c>
      <c r="B417" s="30">
        <v>0.81112951609947304</v>
      </c>
    </row>
    <row r="418" spans="1:2" x14ac:dyDescent="0.2">
      <c r="A418" s="30">
        <v>8.8602425347145406</v>
      </c>
      <c r="B418" s="30">
        <v>0.81957928383015</v>
      </c>
    </row>
    <row r="419" spans="1:2" x14ac:dyDescent="0.2">
      <c r="A419" s="30">
        <v>8.8651564053124208</v>
      </c>
      <c r="B419" s="30">
        <v>0.82785743685509094</v>
      </c>
    </row>
    <row r="420" spans="1:2" x14ac:dyDescent="0.2">
      <c r="A420" s="30">
        <v>8.8700702759102992</v>
      </c>
      <c r="B420" s="30">
        <v>0.83596703400219297</v>
      </c>
    </row>
    <row r="421" spans="1:2" x14ac:dyDescent="0.2">
      <c r="A421" s="30">
        <v>8.8749841465081794</v>
      </c>
      <c r="B421" s="30">
        <v>0.84390652714893299</v>
      </c>
    </row>
    <row r="422" spans="1:2" x14ac:dyDescent="0.2">
      <c r="A422" s="30">
        <v>8.8798980171060595</v>
      </c>
      <c r="B422" s="30">
        <v>0.85167937977636299</v>
      </c>
    </row>
    <row r="423" spans="1:2" x14ac:dyDescent="0.2">
      <c r="A423" s="30">
        <v>8.8848118877039397</v>
      </c>
      <c r="B423" s="30">
        <v>0.85928526377922199</v>
      </c>
    </row>
    <row r="424" spans="1:2" x14ac:dyDescent="0.2">
      <c r="A424" s="30">
        <v>8.8897257583017595</v>
      </c>
      <c r="B424" s="30">
        <v>0.86671069916243504</v>
      </c>
    </row>
    <row r="425" spans="1:2" x14ac:dyDescent="0.2">
      <c r="A425" s="30">
        <v>8.8946396288996397</v>
      </c>
      <c r="B425" s="30">
        <v>0.87394492891721198</v>
      </c>
    </row>
    <row r="426" spans="1:2" x14ac:dyDescent="0.2">
      <c r="A426" s="30">
        <v>8.8995534994975198</v>
      </c>
      <c r="B426" s="30">
        <v>0.88099336699199404</v>
      </c>
    </row>
    <row r="427" spans="1:2" x14ac:dyDescent="0.2">
      <c r="A427" s="30">
        <v>8.9044673700954</v>
      </c>
      <c r="B427" s="30">
        <v>0.88784130396395999</v>
      </c>
    </row>
    <row r="428" spans="1:2" x14ac:dyDescent="0.2">
      <c r="A428" s="30">
        <v>8.9093812406932802</v>
      </c>
      <c r="B428" s="30">
        <v>0.89448045093602602</v>
      </c>
    </row>
    <row r="429" spans="1:2" x14ac:dyDescent="0.2">
      <c r="A429" s="30">
        <v>8.9142951112911604</v>
      </c>
      <c r="B429" s="30">
        <v>0.90093257914622105</v>
      </c>
    </row>
    <row r="430" spans="1:2" x14ac:dyDescent="0.2">
      <c r="A430" s="30">
        <v>8.9192089818890405</v>
      </c>
      <c r="B430" s="30">
        <v>0.90717911646147398</v>
      </c>
    </row>
    <row r="431" spans="1:2" x14ac:dyDescent="0.2">
      <c r="A431" s="30">
        <v>8.9241228524868603</v>
      </c>
      <c r="B431" s="30">
        <v>0.91323443863491705</v>
      </c>
    </row>
    <row r="432" spans="1:2" x14ac:dyDescent="0.2">
      <c r="A432" s="30">
        <v>8.9290367230847405</v>
      </c>
      <c r="B432" s="30">
        <v>0.91910085676061104</v>
      </c>
    </row>
    <row r="433" spans="1:2" x14ac:dyDescent="0.2">
      <c r="A433" s="30">
        <v>8.9339505936826207</v>
      </c>
      <c r="B433" s="30">
        <v>0.92475279685064105</v>
      </c>
    </row>
    <row r="434" spans="1:2" x14ac:dyDescent="0.2">
      <c r="A434" s="30">
        <v>8.9388644642805009</v>
      </c>
      <c r="B434" s="30">
        <v>0.93020137598451802</v>
      </c>
    </row>
    <row r="435" spans="1:2" x14ac:dyDescent="0.2">
      <c r="A435" s="30">
        <v>8.9437783348783793</v>
      </c>
      <c r="B435" s="30">
        <v>0.93544167760029695</v>
      </c>
    </row>
    <row r="436" spans="1:2" x14ac:dyDescent="0.2">
      <c r="A436" s="30">
        <v>8.9486922054762594</v>
      </c>
      <c r="B436" s="30">
        <v>0.94049186376691596</v>
      </c>
    </row>
    <row r="437" spans="1:2" x14ac:dyDescent="0.2">
      <c r="A437" s="30">
        <v>8.9536060760740792</v>
      </c>
      <c r="B437" s="30">
        <v>0.94532942682974097</v>
      </c>
    </row>
    <row r="438" spans="1:2" x14ac:dyDescent="0.2">
      <c r="A438" s="30">
        <v>8.9585199466719594</v>
      </c>
      <c r="B438" s="30">
        <v>0.949939226540925</v>
      </c>
    </row>
    <row r="439" spans="1:2" x14ac:dyDescent="0.2">
      <c r="A439" s="30">
        <v>8.9634338172698396</v>
      </c>
      <c r="B439" s="30">
        <v>0.954324199740751</v>
      </c>
    </row>
    <row r="440" spans="1:2" x14ac:dyDescent="0.2">
      <c r="A440" s="30">
        <v>8.9683476878677197</v>
      </c>
      <c r="B440" s="30">
        <v>0.95850826437703096</v>
      </c>
    </row>
    <row r="441" spans="1:2" x14ac:dyDescent="0.2">
      <c r="A441" s="30">
        <v>8.9732615584655999</v>
      </c>
      <c r="B441" s="30">
        <v>0.96249485117968303</v>
      </c>
    </row>
    <row r="442" spans="1:2" x14ac:dyDescent="0.2">
      <c r="A442" s="30">
        <v>8.9781754290634801</v>
      </c>
      <c r="B442" s="30">
        <v>0.96626241515562905</v>
      </c>
    </row>
    <row r="443" spans="1:2" x14ac:dyDescent="0.2">
      <c r="A443" s="30">
        <v>8.9830892996613603</v>
      </c>
      <c r="B443" s="30">
        <v>0.96982144308169704</v>
      </c>
    </row>
    <row r="444" spans="1:2" x14ac:dyDescent="0.2">
      <c r="A444" s="30">
        <v>8.9880031702591801</v>
      </c>
      <c r="B444" s="30">
        <v>0.97319431965783698</v>
      </c>
    </row>
    <row r="445" spans="1:2" x14ac:dyDescent="0.2">
      <c r="A445" s="30">
        <v>8.9929170408570602</v>
      </c>
      <c r="B445" s="30">
        <v>0.97635152539235404</v>
      </c>
    </row>
    <row r="446" spans="1:2" x14ac:dyDescent="0.2">
      <c r="A446" s="30">
        <v>8.9978309114549404</v>
      </c>
      <c r="B446" s="30">
        <v>0.97935528345587097</v>
      </c>
    </row>
    <row r="447" spans="1:2" x14ac:dyDescent="0.2">
      <c r="A447" s="30">
        <v>9.0027447820528206</v>
      </c>
      <c r="B447" s="30">
        <v>0.98212680889794801</v>
      </c>
    </row>
    <row r="448" spans="1:2" x14ac:dyDescent="0.2">
      <c r="A448" s="30">
        <v>9.0076586526507008</v>
      </c>
      <c r="B448" s="30">
        <v>0.98469336225645798</v>
      </c>
    </row>
    <row r="449" spans="1:2" x14ac:dyDescent="0.2">
      <c r="A449" s="30">
        <v>9.0174863938464593</v>
      </c>
      <c r="B449" s="30">
        <v>0.98918941159069496</v>
      </c>
    </row>
    <row r="450" spans="1:2" x14ac:dyDescent="0.2">
      <c r="A450" s="30">
        <v>9.0224002644442791</v>
      </c>
      <c r="B450" s="30">
        <v>0.99111887126532605</v>
      </c>
    </row>
    <row r="451" spans="1:2" x14ac:dyDescent="0.2">
      <c r="A451" s="30">
        <v>9.0322280056400395</v>
      </c>
      <c r="B451" s="30">
        <v>0.99442369604310299</v>
      </c>
    </row>
    <row r="452" spans="1:2" x14ac:dyDescent="0.2">
      <c r="A452" s="30">
        <v>9.0371418762379196</v>
      </c>
      <c r="B452" s="30">
        <v>0.99577213026209999</v>
      </c>
    </row>
    <row r="453" spans="1:2" x14ac:dyDescent="0.2">
      <c r="A453" s="30">
        <v>9.04696961743368</v>
      </c>
      <c r="B453" s="30">
        <v>0.99793309475524605</v>
      </c>
    </row>
    <row r="454" spans="1:2" x14ac:dyDescent="0.2">
      <c r="A454" s="30">
        <v>9.0518834880314998</v>
      </c>
      <c r="B454" s="30">
        <v>0.99872787301793897</v>
      </c>
    </row>
    <row r="455" spans="1:2" x14ac:dyDescent="0.2">
      <c r="A455" s="30">
        <v>9.0813667116187808</v>
      </c>
      <c r="B455" s="30">
        <v>0.99955835762929401</v>
      </c>
    </row>
    <row r="456" spans="1:2" x14ac:dyDescent="0.2">
      <c r="A456" s="30">
        <v>9.0911944528144808</v>
      </c>
      <c r="B456" s="30">
        <v>0.99845915492043202</v>
      </c>
    </row>
    <row r="457" spans="1:2" x14ac:dyDescent="0.2">
      <c r="A457" s="30">
        <v>9.1059360646081196</v>
      </c>
      <c r="B457" s="30">
        <v>0.99562144238686401</v>
      </c>
    </row>
    <row r="458" spans="1:2" x14ac:dyDescent="0.2">
      <c r="A458" s="30">
        <v>9.1108499352059997</v>
      </c>
      <c r="B458" s="30">
        <v>0.99436732628559799</v>
      </c>
    </row>
    <row r="459" spans="1:2" x14ac:dyDescent="0.2">
      <c r="A459" s="30">
        <v>9.1206776764016997</v>
      </c>
      <c r="B459" s="30">
        <v>0.99134293338867796</v>
      </c>
    </row>
    <row r="460" spans="1:2" x14ac:dyDescent="0.2">
      <c r="A460" s="30">
        <v>9.1255915469995799</v>
      </c>
      <c r="B460" s="30">
        <v>0.98958811138514202</v>
      </c>
    </row>
    <row r="461" spans="1:2" x14ac:dyDescent="0.2">
      <c r="A461" s="30">
        <v>9.1354192881953402</v>
      </c>
      <c r="B461" s="30">
        <v>0.98561782201745096</v>
      </c>
    </row>
    <row r="462" spans="1:2" x14ac:dyDescent="0.2">
      <c r="A462" s="30">
        <v>9.1403331587932204</v>
      </c>
      <c r="B462" s="30">
        <v>0.98341471821772097</v>
      </c>
    </row>
    <row r="463" spans="1:2" x14ac:dyDescent="0.2">
      <c r="A463" s="30">
        <v>9.1452470293911006</v>
      </c>
      <c r="B463" s="30">
        <v>0.98111642934968402</v>
      </c>
    </row>
    <row r="464" spans="1:2" x14ac:dyDescent="0.2">
      <c r="A464" s="30">
        <v>9.1550747705868005</v>
      </c>
      <c r="B464" s="30">
        <v>0.97613501674681302</v>
      </c>
    </row>
    <row r="465" spans="1:2" x14ac:dyDescent="0.2">
      <c r="A465" s="30">
        <v>9.1599886411846807</v>
      </c>
      <c r="B465" s="30">
        <v>0.97341532664015995</v>
      </c>
    </row>
    <row r="466" spans="1:2" x14ac:dyDescent="0.2">
      <c r="A466" s="30">
        <v>9.1649025117825609</v>
      </c>
      <c r="B466" s="30">
        <v>0.97058100172873696</v>
      </c>
    </row>
    <row r="467" spans="1:2" x14ac:dyDescent="0.2">
      <c r="A467" s="30">
        <v>9.1698163823804393</v>
      </c>
      <c r="B467" s="30">
        <v>0.96761480197510397</v>
      </c>
    </row>
    <row r="468" spans="1:2" x14ac:dyDescent="0.2">
      <c r="A468" s="30">
        <v>9.1747302529783195</v>
      </c>
      <c r="B468" s="30">
        <v>0.96452865344350902</v>
      </c>
    </row>
    <row r="469" spans="1:2" x14ac:dyDescent="0.2">
      <c r="A469" s="30">
        <v>9.1796441235761996</v>
      </c>
      <c r="B469" s="30">
        <v>0.96136614898043404</v>
      </c>
    </row>
    <row r="470" spans="1:2" x14ac:dyDescent="0.2">
      <c r="A470" s="30">
        <v>9.1845579941740194</v>
      </c>
      <c r="B470" s="30">
        <v>0.95804846466319205</v>
      </c>
    </row>
    <row r="471" spans="1:2" x14ac:dyDescent="0.2">
      <c r="A471" s="30">
        <v>9.1894718647718996</v>
      </c>
      <c r="B471" s="30">
        <v>0.95460740554663204</v>
      </c>
    </row>
    <row r="472" spans="1:2" x14ac:dyDescent="0.2">
      <c r="A472" s="30">
        <v>9.1943857353697798</v>
      </c>
      <c r="B472" s="30">
        <v>0.95105784046492203</v>
      </c>
    </row>
    <row r="473" spans="1:2" x14ac:dyDescent="0.2">
      <c r="A473" s="30">
        <v>9.1992996059676599</v>
      </c>
      <c r="B473" s="30">
        <v>0.94740790449990597</v>
      </c>
    </row>
    <row r="474" spans="1:2" x14ac:dyDescent="0.2">
      <c r="A474" s="30">
        <v>9.2042134765655401</v>
      </c>
      <c r="B474" s="30">
        <v>0.94364971041877799</v>
      </c>
    </row>
    <row r="475" spans="1:2" x14ac:dyDescent="0.2">
      <c r="A475" s="30">
        <v>9.2091273471634203</v>
      </c>
      <c r="B475" s="30">
        <v>0.939799663031614</v>
      </c>
    </row>
    <row r="476" spans="1:2" x14ac:dyDescent="0.2">
      <c r="A476" s="30">
        <v>9.2140412177612401</v>
      </c>
      <c r="B476" s="30">
        <v>0.93586419748829097</v>
      </c>
    </row>
    <row r="477" spans="1:2" x14ac:dyDescent="0.2">
      <c r="A477" s="30">
        <v>9.2189550883591203</v>
      </c>
      <c r="B477" s="30">
        <v>0.931826720334611</v>
      </c>
    </row>
    <row r="478" spans="1:2" x14ac:dyDescent="0.2">
      <c r="A478" s="30">
        <v>9.2238689589570004</v>
      </c>
      <c r="B478" s="30">
        <v>0.92768606614314997</v>
      </c>
    </row>
    <row r="479" spans="1:2" x14ac:dyDescent="0.2">
      <c r="A479" s="30">
        <v>9.2287828295548806</v>
      </c>
      <c r="B479" s="30">
        <v>0.923464852025493</v>
      </c>
    </row>
    <row r="480" spans="1:2" x14ac:dyDescent="0.2">
      <c r="A480" s="30">
        <v>9.2336967001527608</v>
      </c>
      <c r="B480" s="30">
        <v>0.91916506154251598</v>
      </c>
    </row>
    <row r="481" spans="1:2" x14ac:dyDescent="0.2">
      <c r="A481" s="30">
        <v>9.2386105707506392</v>
      </c>
      <c r="B481" s="30">
        <v>0.91476855748785102</v>
      </c>
    </row>
    <row r="482" spans="1:2" x14ac:dyDescent="0.2">
      <c r="A482" s="30">
        <v>9.2435244413485194</v>
      </c>
      <c r="B482" s="30">
        <v>0.91028937245858099</v>
      </c>
    </row>
    <row r="483" spans="1:2" x14ac:dyDescent="0.2">
      <c r="A483" s="30">
        <v>9.2484383119463391</v>
      </c>
      <c r="B483" s="30">
        <v>0.90572881214604795</v>
      </c>
    </row>
    <row r="484" spans="1:2" x14ac:dyDescent="0.2">
      <c r="A484" s="30">
        <v>9.2533521825442193</v>
      </c>
      <c r="B484" s="30">
        <v>0.90110804687366197</v>
      </c>
    </row>
    <row r="485" spans="1:2" x14ac:dyDescent="0.2">
      <c r="A485" s="30">
        <v>9.2582660531420995</v>
      </c>
      <c r="B485" s="30">
        <v>0.89640988792100895</v>
      </c>
    </row>
    <row r="486" spans="1:2" x14ac:dyDescent="0.2">
      <c r="A486" s="30">
        <v>9.2631799237399797</v>
      </c>
      <c r="B486" s="30">
        <v>0.89164360696220302</v>
      </c>
    </row>
    <row r="487" spans="1:2" x14ac:dyDescent="0.2">
      <c r="A487" s="30">
        <v>9.2680937943378598</v>
      </c>
      <c r="B487" s="30">
        <v>0.88680866048527396</v>
      </c>
    </row>
    <row r="488" spans="1:2" x14ac:dyDescent="0.2">
      <c r="A488" s="30">
        <v>9.27300766493574</v>
      </c>
      <c r="B488" s="30">
        <v>0.88192242586588698</v>
      </c>
    </row>
    <row r="489" spans="1:2" x14ac:dyDescent="0.2">
      <c r="A489" s="30">
        <v>9.2779215355335598</v>
      </c>
      <c r="B489" s="30">
        <v>0.87696289714919595</v>
      </c>
    </row>
    <row r="490" spans="1:2" x14ac:dyDescent="0.2">
      <c r="A490" s="30">
        <v>9.28283540613144</v>
      </c>
      <c r="B490" s="30">
        <v>0.87195119364983298</v>
      </c>
    </row>
    <row r="491" spans="1:2" x14ac:dyDescent="0.2">
      <c r="A491" s="30">
        <v>9.2877492767293202</v>
      </c>
      <c r="B491" s="30">
        <v>0.86688054399082404</v>
      </c>
    </row>
    <row r="492" spans="1:2" x14ac:dyDescent="0.2">
      <c r="A492" s="30">
        <v>9.2926631473272003</v>
      </c>
      <c r="B492" s="30">
        <v>0.86174425462253001</v>
      </c>
    </row>
    <row r="493" spans="1:2" x14ac:dyDescent="0.2">
      <c r="A493" s="30">
        <v>9.2975770179250805</v>
      </c>
      <c r="B493" s="30">
        <v>0.85655869478024205</v>
      </c>
    </row>
    <row r="494" spans="1:2" x14ac:dyDescent="0.2">
      <c r="A494" s="30">
        <v>9.3024908885229607</v>
      </c>
      <c r="B494" s="30">
        <v>0.85133641947489302</v>
      </c>
    </row>
    <row r="495" spans="1:2" x14ac:dyDescent="0.2">
      <c r="A495" s="30">
        <v>9.3074047591208409</v>
      </c>
      <c r="B495" s="30">
        <v>0.84606335554330203</v>
      </c>
    </row>
    <row r="496" spans="1:2" x14ac:dyDescent="0.2">
      <c r="A496" s="30">
        <v>9.3123186297186606</v>
      </c>
      <c r="B496" s="30">
        <v>0.840781522483805</v>
      </c>
    </row>
    <row r="497" spans="1:2" x14ac:dyDescent="0.2">
      <c r="A497" s="30">
        <v>9.3172325003165408</v>
      </c>
      <c r="B497" s="30">
        <v>0.83544659466875404</v>
      </c>
    </row>
    <row r="498" spans="1:2" x14ac:dyDescent="0.2">
      <c r="A498" s="30">
        <v>9.3221463709144192</v>
      </c>
      <c r="B498" s="30">
        <v>0.83006340599430395</v>
      </c>
    </row>
    <row r="499" spans="1:2" x14ac:dyDescent="0.2">
      <c r="A499" s="30">
        <v>9.3270602415122994</v>
      </c>
      <c r="B499" s="30">
        <v>0.82461920470763495</v>
      </c>
    </row>
    <row r="500" spans="1:2" x14ac:dyDescent="0.2">
      <c r="A500" s="30">
        <v>9.3319741121101796</v>
      </c>
      <c r="B500" s="30">
        <v>0.81914666676764403</v>
      </c>
    </row>
    <row r="501" spans="1:2" x14ac:dyDescent="0.2">
      <c r="A501" s="30">
        <v>9.3368879827080598</v>
      </c>
      <c r="B501" s="30">
        <v>0.81364679560622799</v>
      </c>
    </row>
    <row r="502" spans="1:2" x14ac:dyDescent="0.2">
      <c r="A502" s="30">
        <v>9.3418018533059399</v>
      </c>
      <c r="B502" s="30">
        <v>0.80811249011082398</v>
      </c>
    </row>
    <row r="503" spans="1:2" x14ac:dyDescent="0.2">
      <c r="A503" s="30">
        <v>9.3467157239037597</v>
      </c>
      <c r="B503" s="30">
        <v>0.80253463075540399</v>
      </c>
    </row>
    <row r="504" spans="1:2" x14ac:dyDescent="0.2">
      <c r="A504" s="30">
        <v>9.3516295945016399</v>
      </c>
      <c r="B504" s="30">
        <v>0.79693168087158595</v>
      </c>
    </row>
    <row r="505" spans="1:2" x14ac:dyDescent="0.2">
      <c r="A505" s="30">
        <v>9.3565434650995201</v>
      </c>
      <c r="B505" s="30">
        <v>0.79130075081280604</v>
      </c>
    </row>
    <row r="506" spans="1:2" x14ac:dyDescent="0.2">
      <c r="A506" s="30">
        <v>9.3614573356974002</v>
      </c>
      <c r="B506" s="30">
        <v>0.78564531387914605</v>
      </c>
    </row>
    <row r="507" spans="1:2" x14ac:dyDescent="0.2">
      <c r="A507" s="30">
        <v>9.3663712062952804</v>
      </c>
      <c r="B507" s="30">
        <v>0.77998543608711002</v>
      </c>
    </row>
    <row r="508" spans="1:2" x14ac:dyDescent="0.2">
      <c r="A508" s="30">
        <v>9.3712850768931606</v>
      </c>
      <c r="B508" s="30">
        <v>0.77429207285258805</v>
      </c>
    </row>
    <row r="509" spans="1:2" x14ac:dyDescent="0.2">
      <c r="A509" s="30">
        <v>9.3761989474909804</v>
      </c>
      <c r="B509" s="30">
        <v>0.76858661127191896</v>
      </c>
    </row>
    <row r="510" spans="1:2" x14ac:dyDescent="0.2">
      <c r="A510" s="30">
        <v>9.3811128180888605</v>
      </c>
      <c r="B510" s="30">
        <v>0.76288301577387096</v>
      </c>
    </row>
    <row r="511" spans="1:2" x14ac:dyDescent="0.2">
      <c r="A511" s="30">
        <v>9.3860266886867407</v>
      </c>
      <c r="B511" s="30">
        <v>0.75714477378735801</v>
      </c>
    </row>
    <row r="512" spans="1:2" x14ac:dyDescent="0.2">
      <c r="A512" s="30">
        <v>9.3909405592846191</v>
      </c>
      <c r="B512" s="30">
        <v>0.75139437022016797</v>
      </c>
    </row>
    <row r="513" spans="1:2" x14ac:dyDescent="0.2">
      <c r="A513" s="30">
        <v>9.3958544298824993</v>
      </c>
      <c r="B513" s="30">
        <v>0.74563062506394295</v>
      </c>
    </row>
    <row r="514" spans="1:2" x14ac:dyDescent="0.2">
      <c r="A514" s="30">
        <v>9.4007683004803795</v>
      </c>
      <c r="B514" s="30">
        <v>0.73985805942162397</v>
      </c>
    </row>
    <row r="515" spans="1:2" x14ac:dyDescent="0.2">
      <c r="A515" s="30">
        <v>9.4056821710782597</v>
      </c>
      <c r="B515" s="30">
        <v>0.73407060232969401</v>
      </c>
    </row>
    <row r="516" spans="1:2" x14ac:dyDescent="0.2">
      <c r="A516" s="30">
        <v>9.4105960416760794</v>
      </c>
      <c r="B516" s="30">
        <v>0.72827589270589099</v>
      </c>
    </row>
    <row r="517" spans="1:2" x14ac:dyDescent="0.2">
      <c r="A517" s="30">
        <v>9.4155099122739596</v>
      </c>
      <c r="B517" s="30">
        <v>0.722495421050658</v>
      </c>
    </row>
    <row r="518" spans="1:2" x14ac:dyDescent="0.2">
      <c r="A518" s="30">
        <v>9.4204237828718398</v>
      </c>
      <c r="B518" s="30">
        <v>0.71670109388791203</v>
      </c>
    </row>
    <row r="519" spans="1:2" x14ac:dyDescent="0.2">
      <c r="A519" s="30">
        <v>9.42533765346972</v>
      </c>
      <c r="B519" s="30">
        <v>0.71090981240711004</v>
      </c>
    </row>
    <row r="520" spans="1:2" x14ac:dyDescent="0.2">
      <c r="A520" s="30">
        <v>9.4302515240676001</v>
      </c>
      <c r="B520" s="30">
        <v>0.70513293440022196</v>
      </c>
    </row>
    <row r="521" spans="1:2" x14ac:dyDescent="0.2">
      <c r="A521" s="30">
        <v>9.4351653946654803</v>
      </c>
      <c r="B521" s="30">
        <v>0.69934488423239605</v>
      </c>
    </row>
    <row r="522" spans="1:2" x14ac:dyDescent="0.2">
      <c r="A522" s="30">
        <v>9.4400792652633605</v>
      </c>
      <c r="B522" s="30">
        <v>0.69356425775738795</v>
      </c>
    </row>
    <row r="523" spans="1:2" x14ac:dyDescent="0.2">
      <c r="A523" s="30">
        <v>9.4449931358611803</v>
      </c>
      <c r="B523" s="30">
        <v>0.687782167418173</v>
      </c>
    </row>
    <row r="524" spans="1:2" x14ac:dyDescent="0.2">
      <c r="A524" s="30">
        <v>9.4499070064590605</v>
      </c>
      <c r="B524" s="30">
        <v>0.68202533864701997</v>
      </c>
    </row>
    <row r="525" spans="1:2" x14ac:dyDescent="0.2">
      <c r="A525" s="30">
        <v>9.4548208770569406</v>
      </c>
      <c r="B525" s="30">
        <v>0.67628953693928795</v>
      </c>
    </row>
    <row r="526" spans="1:2" x14ac:dyDescent="0.2">
      <c r="A526" s="30">
        <v>9.4597347476548208</v>
      </c>
      <c r="B526" s="30">
        <v>0.670534008333318</v>
      </c>
    </row>
    <row r="527" spans="1:2" x14ac:dyDescent="0.2">
      <c r="A527" s="30">
        <v>9.4646486182526992</v>
      </c>
      <c r="B527" s="30">
        <v>0.66478497452488605</v>
      </c>
    </row>
    <row r="528" spans="1:2" x14ac:dyDescent="0.2">
      <c r="A528" s="30">
        <v>9.4695624888505794</v>
      </c>
      <c r="B528" s="30">
        <v>0.65905606967279695</v>
      </c>
    </row>
    <row r="529" spans="1:2" x14ac:dyDescent="0.2">
      <c r="A529" s="30">
        <v>9.4744763594483992</v>
      </c>
      <c r="B529" s="30">
        <v>0.65335022056155001</v>
      </c>
    </row>
    <row r="530" spans="1:2" x14ac:dyDescent="0.2">
      <c r="A530" s="30">
        <v>9.4793902300462793</v>
      </c>
      <c r="B530" s="30">
        <v>0.64764161356458005</v>
      </c>
    </row>
    <row r="531" spans="1:2" x14ac:dyDescent="0.2">
      <c r="A531" s="30">
        <v>9.4843041006441595</v>
      </c>
      <c r="B531" s="30">
        <v>0.64194535586964996</v>
      </c>
    </row>
    <row r="532" spans="1:2" x14ac:dyDescent="0.2">
      <c r="A532" s="30">
        <v>9.4892179712420397</v>
      </c>
      <c r="B532" s="30">
        <v>0.63627414642434499</v>
      </c>
    </row>
    <row r="533" spans="1:2" x14ac:dyDescent="0.2">
      <c r="A533" s="30">
        <v>9.4941318418399199</v>
      </c>
      <c r="B533" s="30">
        <v>0.630618220969419</v>
      </c>
    </row>
    <row r="534" spans="1:2" x14ac:dyDescent="0.2">
      <c r="A534" s="30">
        <v>9.4990457124378</v>
      </c>
      <c r="B534" s="30">
        <v>0.62499467091387795</v>
      </c>
    </row>
    <row r="535" spans="1:2" x14ac:dyDescent="0.2">
      <c r="A535" s="30">
        <v>9.5039595830356802</v>
      </c>
      <c r="B535" s="30">
        <v>0.61939089154444205</v>
      </c>
    </row>
    <row r="536" spans="1:2" x14ac:dyDescent="0.2">
      <c r="A536" s="30">
        <v>9.5088734536335</v>
      </c>
      <c r="B536" s="30">
        <v>0.61383069848473704</v>
      </c>
    </row>
    <row r="537" spans="1:2" x14ac:dyDescent="0.2">
      <c r="A537" s="30">
        <v>9.5137873242313802</v>
      </c>
      <c r="B537" s="30">
        <v>0.60826366242597296</v>
      </c>
    </row>
    <row r="538" spans="1:2" x14ac:dyDescent="0.2">
      <c r="A538" s="30">
        <v>9.5187011948292604</v>
      </c>
      <c r="B538" s="30">
        <v>0.60271094328543395</v>
      </c>
    </row>
    <row r="539" spans="1:2" x14ac:dyDescent="0.2">
      <c r="A539" s="30">
        <v>9.5236150654271405</v>
      </c>
      <c r="B539" s="30">
        <v>0.59718499163107697</v>
      </c>
    </row>
    <row r="540" spans="1:2" x14ac:dyDescent="0.2">
      <c r="A540" s="30">
        <v>9.5285289360250207</v>
      </c>
      <c r="B540" s="30">
        <v>0.59168223417110699</v>
      </c>
    </row>
    <row r="541" spans="1:2" x14ac:dyDescent="0.2">
      <c r="A541" s="30">
        <v>9.5334428066228991</v>
      </c>
      <c r="B541" s="30">
        <v>0.58620307426422602</v>
      </c>
    </row>
    <row r="542" spans="1:2" x14ac:dyDescent="0.2">
      <c r="A542" s="30">
        <v>9.5383566772207793</v>
      </c>
      <c r="B542" s="30">
        <v>0.58075841214637702</v>
      </c>
    </row>
    <row r="543" spans="1:2" x14ac:dyDescent="0.2">
      <c r="A543" s="30">
        <v>9.5432705478186008</v>
      </c>
      <c r="B543" s="30">
        <v>0.57534570176104505</v>
      </c>
    </row>
    <row r="544" spans="1:2" x14ac:dyDescent="0.2">
      <c r="A544" s="30">
        <v>9.5481844184164792</v>
      </c>
      <c r="B544" s="30">
        <v>0.56995233376079601</v>
      </c>
    </row>
    <row r="545" spans="1:2" x14ac:dyDescent="0.2">
      <c r="A545" s="30">
        <v>9.5530982890143594</v>
      </c>
      <c r="B545" s="30">
        <v>0.56458586341491102</v>
      </c>
    </row>
    <row r="546" spans="1:2" x14ac:dyDescent="0.2">
      <c r="A546" s="30">
        <v>9.5580121596122396</v>
      </c>
      <c r="B546" s="30">
        <v>0.55925134876882598</v>
      </c>
    </row>
    <row r="547" spans="1:2" x14ac:dyDescent="0.2">
      <c r="A547" s="30">
        <v>9.5629260302101198</v>
      </c>
      <c r="B547" s="30">
        <v>0.55397189038377903</v>
      </c>
    </row>
    <row r="548" spans="1:2" x14ac:dyDescent="0.2">
      <c r="A548" s="30">
        <v>9.567839900808</v>
      </c>
      <c r="B548" s="30">
        <v>0.54870974212329005</v>
      </c>
    </row>
    <row r="549" spans="1:2" x14ac:dyDescent="0.2">
      <c r="A549" s="30">
        <v>9.5727537714058197</v>
      </c>
      <c r="B549" s="30">
        <v>0.543467396356201</v>
      </c>
    </row>
    <row r="550" spans="1:2" x14ac:dyDescent="0.2">
      <c r="A550" s="30">
        <v>9.5776676420036999</v>
      </c>
      <c r="B550" s="30">
        <v>0.53827015264279099</v>
      </c>
    </row>
    <row r="551" spans="1:2" x14ac:dyDescent="0.2">
      <c r="A551" s="30">
        <v>9.5825815126015801</v>
      </c>
      <c r="B551" s="30">
        <v>0.53309533347889504</v>
      </c>
    </row>
    <row r="552" spans="1:2" x14ac:dyDescent="0.2">
      <c r="A552" s="30">
        <v>9.5874953831994603</v>
      </c>
      <c r="B552" s="30">
        <v>0.52795148576356898</v>
      </c>
    </row>
    <row r="553" spans="1:2" x14ac:dyDescent="0.2">
      <c r="A553" s="30">
        <v>9.5924092537973404</v>
      </c>
      <c r="B553" s="30">
        <v>0.52283888020797797</v>
      </c>
    </row>
    <row r="554" spans="1:2" x14ac:dyDescent="0.2">
      <c r="A554" s="30">
        <v>9.5973231243952206</v>
      </c>
      <c r="B554" s="30">
        <v>0.51776153108110601</v>
      </c>
    </row>
    <row r="555" spans="1:2" x14ac:dyDescent="0.2">
      <c r="A555" s="30">
        <v>9.6022369949931008</v>
      </c>
      <c r="B555" s="30">
        <v>0.51271909854195497</v>
      </c>
    </row>
    <row r="556" spans="1:2" x14ac:dyDescent="0.2">
      <c r="A556" s="30">
        <v>9.6071508655909206</v>
      </c>
      <c r="B556" s="30">
        <v>0.50771318191887405</v>
      </c>
    </row>
    <row r="557" spans="1:2" x14ac:dyDescent="0.2">
      <c r="A557" s="30">
        <v>9.6120647361888008</v>
      </c>
      <c r="B557" s="30">
        <v>0.50275344405810696</v>
      </c>
    </row>
    <row r="558" spans="1:2" x14ac:dyDescent="0.2">
      <c r="A558" s="30">
        <v>9.6169786067866792</v>
      </c>
      <c r="B558" s="30">
        <v>0.49782514370590603</v>
      </c>
    </row>
    <row r="559" spans="1:2" x14ac:dyDescent="0.2">
      <c r="A559" s="30">
        <v>9.6218924773845593</v>
      </c>
      <c r="B559" s="30">
        <v>0.49293220320358899</v>
      </c>
    </row>
    <row r="560" spans="1:2" x14ac:dyDescent="0.2">
      <c r="A560" s="30">
        <v>9.6268063479824395</v>
      </c>
      <c r="B560" s="30">
        <v>0.48806663131982703</v>
      </c>
    </row>
    <row r="561" spans="1:2" x14ac:dyDescent="0.2">
      <c r="A561" s="30">
        <v>9.6317202185803197</v>
      </c>
      <c r="B561" s="30">
        <v>0.48324978894864701</v>
      </c>
    </row>
    <row r="562" spans="1:2" x14ac:dyDescent="0.2">
      <c r="A562" s="30">
        <v>9.6366340891781395</v>
      </c>
      <c r="B562" s="30">
        <v>0.47845650932368999</v>
      </c>
    </row>
    <row r="563" spans="1:2" x14ac:dyDescent="0.2">
      <c r="A563" s="30">
        <v>9.6415479597760196</v>
      </c>
      <c r="B563" s="30">
        <v>0.47370543226404399</v>
      </c>
    </row>
    <row r="564" spans="1:2" x14ac:dyDescent="0.2">
      <c r="A564" s="30">
        <v>9.6464618303738998</v>
      </c>
      <c r="B564" s="30">
        <v>0.46900077074578</v>
      </c>
    </row>
    <row r="565" spans="1:2" x14ac:dyDescent="0.2">
      <c r="A565" s="30">
        <v>9.65137570097178</v>
      </c>
      <c r="B565" s="30">
        <v>0.46433123951469102</v>
      </c>
    </row>
    <row r="566" spans="1:2" x14ac:dyDescent="0.2">
      <c r="A566" s="30">
        <v>9.6562895715696602</v>
      </c>
      <c r="B566" s="30">
        <v>0.45969231979425701</v>
      </c>
    </row>
    <row r="567" spans="1:2" x14ac:dyDescent="0.2">
      <c r="A567" s="30">
        <v>9.6612034421675403</v>
      </c>
      <c r="B567" s="30">
        <v>0.45510326392281297</v>
      </c>
    </row>
    <row r="568" spans="1:2" x14ac:dyDescent="0.2">
      <c r="A568" s="30">
        <v>9.6661173127653601</v>
      </c>
      <c r="B568" s="30">
        <v>0.45054389375744403</v>
      </c>
    </row>
    <row r="569" spans="1:2" x14ac:dyDescent="0.2">
      <c r="A569" s="30">
        <v>9.6710311833632403</v>
      </c>
      <c r="B569" s="30">
        <v>0.446049278210783</v>
      </c>
    </row>
    <row r="570" spans="1:2" x14ac:dyDescent="0.2">
      <c r="A570" s="30">
        <v>9.6759450539611205</v>
      </c>
      <c r="B570" s="30">
        <v>0.44158210910168899</v>
      </c>
    </row>
    <row r="571" spans="1:2" x14ac:dyDescent="0.2">
      <c r="A571" s="30">
        <v>9.6808589245590007</v>
      </c>
      <c r="B571" s="30">
        <v>0.43715054229344003</v>
      </c>
    </row>
    <row r="572" spans="1:2" x14ac:dyDescent="0.2">
      <c r="A572" s="30">
        <v>9.6857727951568808</v>
      </c>
      <c r="B572" s="30">
        <v>0.43275986545068601</v>
      </c>
    </row>
    <row r="573" spans="1:2" x14ac:dyDescent="0.2">
      <c r="A573" s="30">
        <v>9.6906866657547592</v>
      </c>
      <c r="B573" s="30">
        <v>0.428413216881881</v>
      </c>
    </row>
    <row r="574" spans="1:2" x14ac:dyDescent="0.2">
      <c r="A574" s="30">
        <v>9.6956005363525808</v>
      </c>
      <c r="B574" s="30">
        <v>0.42409511147178103</v>
      </c>
    </row>
    <row r="575" spans="1:2" x14ac:dyDescent="0.2">
      <c r="A575" s="30">
        <v>9.7005144069504592</v>
      </c>
      <c r="B575" s="30">
        <v>0.41981957006304599</v>
      </c>
    </row>
    <row r="576" spans="1:2" x14ac:dyDescent="0.2">
      <c r="A576" s="30">
        <v>9.7054282775483394</v>
      </c>
      <c r="B576" s="30">
        <v>0.41557796551902199</v>
      </c>
    </row>
    <row r="577" spans="1:2" x14ac:dyDescent="0.2">
      <c r="A577" s="30">
        <v>9.7103421481462195</v>
      </c>
      <c r="B577" s="30">
        <v>0.41139387295372798</v>
      </c>
    </row>
    <row r="578" spans="1:2" x14ac:dyDescent="0.2">
      <c r="A578" s="30">
        <v>9.7152560187440997</v>
      </c>
      <c r="B578" s="30">
        <v>0.40722811503288198</v>
      </c>
    </row>
    <row r="579" spans="1:2" x14ac:dyDescent="0.2">
      <c r="A579" s="30">
        <v>9.7201698893419195</v>
      </c>
      <c r="B579" s="30">
        <v>0.40311698566866999</v>
      </c>
    </row>
    <row r="580" spans="1:2" x14ac:dyDescent="0.2">
      <c r="A580" s="30">
        <v>9.7250837599397997</v>
      </c>
      <c r="B580" s="30">
        <v>0.39903446029912298</v>
      </c>
    </row>
    <row r="581" spans="1:2" x14ac:dyDescent="0.2">
      <c r="A581" s="30">
        <v>9.7299976305376799</v>
      </c>
      <c r="B581" s="30">
        <v>0.394989541060912</v>
      </c>
    </row>
    <row r="582" spans="1:2" x14ac:dyDescent="0.2">
      <c r="A582" s="30">
        <v>9.73491150113556</v>
      </c>
      <c r="B582" s="30">
        <v>0.390988022540319</v>
      </c>
    </row>
    <row r="583" spans="1:2" x14ac:dyDescent="0.2">
      <c r="A583" s="30">
        <v>9.7398253717334402</v>
      </c>
      <c r="B583" s="30">
        <v>0.38701994362075398</v>
      </c>
    </row>
    <row r="584" spans="1:2" x14ac:dyDescent="0.2">
      <c r="A584" s="30">
        <v>9.7447392423313204</v>
      </c>
      <c r="B584" s="30">
        <v>0.38309368815470601</v>
      </c>
    </row>
    <row r="585" spans="1:2" x14ac:dyDescent="0.2">
      <c r="A585" s="30">
        <v>9.7496531129291402</v>
      </c>
      <c r="B585" s="30">
        <v>0.379228623372867</v>
      </c>
    </row>
    <row r="586" spans="1:2" x14ac:dyDescent="0.2">
      <c r="A586" s="30">
        <v>9.7545669835270203</v>
      </c>
      <c r="B586" s="30">
        <v>0.37539304699073001</v>
      </c>
    </row>
    <row r="587" spans="1:2" x14ac:dyDescent="0.2">
      <c r="A587" s="30">
        <v>9.7594808541249005</v>
      </c>
      <c r="B587" s="30">
        <v>0.37157880208976402</v>
      </c>
    </row>
    <row r="588" spans="1:2" x14ac:dyDescent="0.2">
      <c r="A588" s="30">
        <v>9.7643947247227807</v>
      </c>
      <c r="B588" s="30">
        <v>0.367802454059179</v>
      </c>
    </row>
    <row r="589" spans="1:2" x14ac:dyDescent="0.2">
      <c r="A589" s="30">
        <v>9.7693085953206609</v>
      </c>
      <c r="B589" s="30">
        <v>0.36407530599922999</v>
      </c>
    </row>
    <row r="590" spans="1:2" x14ac:dyDescent="0.2">
      <c r="A590" s="30">
        <v>9.7742224659185393</v>
      </c>
      <c r="B590" s="30">
        <v>0.36038845578817502</v>
      </c>
    </row>
    <row r="591" spans="1:2" x14ac:dyDescent="0.2">
      <c r="A591" s="30">
        <v>9.7791363365163608</v>
      </c>
      <c r="B591" s="30">
        <v>0.35672040073543199</v>
      </c>
    </row>
    <row r="592" spans="1:2" x14ac:dyDescent="0.2">
      <c r="A592" s="30">
        <v>9.7840502071142392</v>
      </c>
      <c r="B592" s="30">
        <v>0.35309403000697998</v>
      </c>
    </row>
    <row r="593" spans="1:2" x14ac:dyDescent="0.2">
      <c r="A593" s="30">
        <v>9.7889640777121194</v>
      </c>
      <c r="B593" s="30">
        <v>0.34950608777172398</v>
      </c>
    </row>
    <row r="594" spans="1:2" x14ac:dyDescent="0.2">
      <c r="A594" s="30">
        <v>9.7938779483099996</v>
      </c>
      <c r="B594" s="30">
        <v>0.34596286640560198</v>
      </c>
    </row>
    <row r="595" spans="1:2" x14ac:dyDescent="0.2">
      <c r="A595" s="30">
        <v>9.7987918189078798</v>
      </c>
      <c r="B595" s="30">
        <v>0.34245298258232398</v>
      </c>
    </row>
    <row r="596" spans="1:2" x14ac:dyDescent="0.2">
      <c r="A596" s="30">
        <v>9.8037056895057599</v>
      </c>
      <c r="B596" s="30">
        <v>0.33897812871780703</v>
      </c>
    </row>
    <row r="597" spans="1:2" x14ac:dyDescent="0.2">
      <c r="A597" s="30">
        <v>9.8086195601035797</v>
      </c>
      <c r="B597" s="30">
        <v>0.33553915596233602</v>
      </c>
    </row>
    <row r="598" spans="1:2" x14ac:dyDescent="0.2">
      <c r="A598" s="30">
        <v>9.8135334307014599</v>
      </c>
      <c r="B598" s="30">
        <v>0.332144289555237</v>
      </c>
    </row>
    <row r="599" spans="1:2" x14ac:dyDescent="0.2">
      <c r="A599" s="30">
        <v>9.8184473012993401</v>
      </c>
      <c r="B599" s="30">
        <v>0.32877724488297499</v>
      </c>
    </row>
    <row r="600" spans="1:2" x14ac:dyDescent="0.2">
      <c r="A600" s="30">
        <v>9.8233611718972202</v>
      </c>
      <c r="B600" s="30">
        <v>0.32545928901043802</v>
      </c>
    </row>
    <row r="601" spans="1:2" x14ac:dyDescent="0.2">
      <c r="A601" s="30">
        <v>9.8282750424951004</v>
      </c>
      <c r="B601" s="30">
        <v>0.322191970298432</v>
      </c>
    </row>
    <row r="602" spans="1:2" x14ac:dyDescent="0.2">
      <c r="A602" s="30">
        <v>9.8331889130929806</v>
      </c>
      <c r="B602" s="30">
        <v>0.31894147875305401</v>
      </c>
    </row>
    <row r="603" spans="1:2" x14ac:dyDescent="0.2">
      <c r="A603" s="30">
        <v>9.8381027836908004</v>
      </c>
      <c r="B603" s="30">
        <v>0.31572975854412599</v>
      </c>
    </row>
    <row r="604" spans="1:2" x14ac:dyDescent="0.2">
      <c r="A604" s="30">
        <v>9.8430166542886806</v>
      </c>
      <c r="B604" s="30">
        <v>0.312546020046225</v>
      </c>
    </row>
    <row r="605" spans="1:2" x14ac:dyDescent="0.2">
      <c r="A605" s="30">
        <v>9.8479305248865607</v>
      </c>
      <c r="B605" s="30">
        <v>0.30939844451819398</v>
      </c>
    </row>
    <row r="606" spans="1:2" x14ac:dyDescent="0.2">
      <c r="A606" s="30">
        <v>9.8528443954844391</v>
      </c>
      <c r="B606" s="30">
        <v>0.306286303984526</v>
      </c>
    </row>
    <row r="607" spans="1:2" x14ac:dyDescent="0.2">
      <c r="A607" s="30">
        <v>9.8577582660823193</v>
      </c>
      <c r="B607" s="30">
        <v>0.303206797374658</v>
      </c>
    </row>
    <row r="608" spans="1:2" x14ac:dyDescent="0.2">
      <c r="A608" s="30">
        <v>9.8626721366801995</v>
      </c>
      <c r="B608" s="30">
        <v>0.30015715916108798</v>
      </c>
    </row>
    <row r="609" spans="1:2" x14ac:dyDescent="0.2">
      <c r="A609" s="30">
        <v>9.8675860072780193</v>
      </c>
      <c r="B609" s="30">
        <v>0.297142144777785</v>
      </c>
    </row>
    <row r="610" spans="1:2" x14ac:dyDescent="0.2">
      <c r="A610" s="30">
        <v>9.8724998778758994</v>
      </c>
      <c r="B610" s="30">
        <v>0.29415862787771002</v>
      </c>
    </row>
    <row r="611" spans="1:2" x14ac:dyDescent="0.2">
      <c r="A611" s="30">
        <v>9.8774137484737796</v>
      </c>
      <c r="B611" s="30">
        <v>0.29121375453944998</v>
      </c>
    </row>
    <row r="612" spans="1:2" x14ac:dyDescent="0.2">
      <c r="A612" s="30">
        <v>9.8823276190716598</v>
      </c>
      <c r="B612" s="30">
        <v>0.28830311997718699</v>
      </c>
    </row>
    <row r="613" spans="1:2" x14ac:dyDescent="0.2">
      <c r="A613" s="30">
        <v>9.88724148966954</v>
      </c>
      <c r="B613" s="30">
        <v>0.285425901867155</v>
      </c>
    </row>
    <row r="614" spans="1:2" x14ac:dyDescent="0.2">
      <c r="A614" s="30">
        <v>9.8921553602674201</v>
      </c>
      <c r="B614" s="30">
        <v>0.28258198664023199</v>
      </c>
    </row>
    <row r="615" spans="1:2" x14ac:dyDescent="0.2">
      <c r="A615" s="30">
        <v>9.8970692308652399</v>
      </c>
      <c r="B615" s="30">
        <v>0.279764203561091</v>
      </c>
    </row>
    <row r="616" spans="1:2" x14ac:dyDescent="0.2">
      <c r="A616" s="30">
        <v>9.9019831014631201</v>
      </c>
      <c r="B616" s="30">
        <v>0.27698503650265499</v>
      </c>
    </row>
    <row r="617" spans="1:2" x14ac:dyDescent="0.2">
      <c r="A617" s="30">
        <v>9.9068969720610003</v>
      </c>
      <c r="B617" s="30">
        <v>0.274235605342461</v>
      </c>
    </row>
    <row r="618" spans="1:2" x14ac:dyDescent="0.2">
      <c r="A618" s="30">
        <v>9.9118108426588805</v>
      </c>
      <c r="B618" s="30">
        <v>0.271524505226512</v>
      </c>
    </row>
    <row r="619" spans="1:2" x14ac:dyDescent="0.2">
      <c r="A619" s="30">
        <v>9.9167247132567606</v>
      </c>
      <c r="B619" s="30">
        <v>0.26884457072700901</v>
      </c>
    </row>
    <row r="620" spans="1:2" x14ac:dyDescent="0.2">
      <c r="A620" s="30">
        <v>9.9216385838546408</v>
      </c>
      <c r="B620" s="30">
        <v>0.26619130170210598</v>
      </c>
    </row>
    <row r="621" spans="1:2" x14ac:dyDescent="0.2">
      <c r="A621" s="30">
        <v>9.9265524544524606</v>
      </c>
      <c r="B621" s="30">
        <v>0.26356486402110602</v>
      </c>
    </row>
    <row r="622" spans="1:2" x14ac:dyDescent="0.2">
      <c r="A622" s="30">
        <v>9.9314663250503408</v>
      </c>
      <c r="B622" s="30">
        <v>0.26097860869695499</v>
      </c>
    </row>
    <row r="623" spans="1:2" x14ac:dyDescent="0.2">
      <c r="A623" s="30">
        <v>9.9363801956482192</v>
      </c>
      <c r="B623" s="30">
        <v>0.258418695578022</v>
      </c>
    </row>
    <row r="624" spans="1:2" x14ac:dyDescent="0.2">
      <c r="A624" s="30">
        <v>9.9462079368439795</v>
      </c>
      <c r="B624" s="30">
        <v>0.25337360261423097</v>
      </c>
    </row>
    <row r="625" spans="1:2" x14ac:dyDescent="0.2">
      <c r="A625" s="30">
        <v>9.9511218074418597</v>
      </c>
      <c r="B625" s="30">
        <v>0.25090783224818403</v>
      </c>
    </row>
    <row r="626" spans="1:2" x14ac:dyDescent="0.2">
      <c r="A626" s="30">
        <v>9.9560356780396795</v>
      </c>
      <c r="B626" s="30">
        <v>0.24846850879049101</v>
      </c>
    </row>
    <row r="627" spans="1:2" x14ac:dyDescent="0.2">
      <c r="A627" s="30">
        <v>9.9609495486375597</v>
      </c>
      <c r="B627" s="30">
        <v>0.24605762714977999</v>
      </c>
    </row>
    <row r="628" spans="1:2" x14ac:dyDescent="0.2">
      <c r="A628" s="30">
        <v>9.9658634192354398</v>
      </c>
      <c r="B628" s="30">
        <v>0.24366817490293</v>
      </c>
    </row>
    <row r="629" spans="1:2" x14ac:dyDescent="0.2">
      <c r="A629" s="30">
        <v>9.97077728983332</v>
      </c>
      <c r="B629" s="30">
        <v>0.24130250922434399</v>
      </c>
    </row>
    <row r="630" spans="1:2" x14ac:dyDescent="0.2">
      <c r="A630" s="30">
        <v>9.9806050310290804</v>
      </c>
      <c r="B630" s="30">
        <v>0.23666563067155899</v>
      </c>
    </row>
    <row r="631" spans="1:2" x14ac:dyDescent="0.2">
      <c r="A631" s="30">
        <v>9.9855189016269001</v>
      </c>
      <c r="B631" s="30">
        <v>0.23438301264803299</v>
      </c>
    </row>
    <row r="632" spans="1:2" x14ac:dyDescent="0.2">
      <c r="A632" s="30">
        <v>9.9904327722247803</v>
      </c>
      <c r="B632" s="30">
        <v>0.23212254257918599</v>
      </c>
    </row>
    <row r="633" spans="1:2" x14ac:dyDescent="0.2">
      <c r="A633" s="30">
        <v>9.9953466428226605</v>
      </c>
      <c r="B633" s="30">
        <v>0.229897731130911</v>
      </c>
    </row>
    <row r="634" spans="1:2" x14ac:dyDescent="0.2">
      <c r="A634" s="30">
        <v>10.0002605134205</v>
      </c>
      <c r="B634" s="30">
        <v>0.22769693325971199</v>
      </c>
    </row>
    <row r="635" spans="1:2" x14ac:dyDescent="0.2">
      <c r="A635" s="30">
        <v>10.0051743840184</v>
      </c>
      <c r="B635" s="30">
        <v>0.22551212383205901</v>
      </c>
    </row>
    <row r="636" spans="1:2" x14ac:dyDescent="0.2">
      <c r="A636" s="30">
        <v>10.010088254616299</v>
      </c>
      <c r="B636" s="30">
        <v>0.22335638164256899</v>
      </c>
    </row>
    <row r="637" spans="1:2" x14ac:dyDescent="0.2">
      <c r="A637" s="30">
        <v>10.015002125214099</v>
      </c>
      <c r="B637" s="30">
        <v>0.22123260648497001</v>
      </c>
    </row>
    <row r="638" spans="1:2" x14ac:dyDescent="0.2">
      <c r="A638" s="30">
        <v>10.024829866409901</v>
      </c>
      <c r="B638" s="30">
        <v>0.217062119190505</v>
      </c>
    </row>
    <row r="639" spans="1:2" x14ac:dyDescent="0.2">
      <c r="A639" s="30">
        <v>10.0297437370078</v>
      </c>
      <c r="B639" s="30">
        <v>0.21501532216421601</v>
      </c>
    </row>
    <row r="640" spans="1:2" x14ac:dyDescent="0.2">
      <c r="A640" s="30">
        <v>10.034657607605601</v>
      </c>
      <c r="B640" s="30">
        <v>0.212979860273353</v>
      </c>
    </row>
    <row r="641" spans="1:2" x14ac:dyDescent="0.2">
      <c r="A641" s="30">
        <v>10.044485348801301</v>
      </c>
      <c r="B641" s="30">
        <v>0.208993836125549</v>
      </c>
    </row>
    <row r="642" spans="1:2" x14ac:dyDescent="0.2">
      <c r="A642" s="30">
        <v>10.0493992193992</v>
      </c>
      <c r="B642" s="30">
        <v>0.20703822330006799</v>
      </c>
    </row>
    <row r="643" spans="1:2" x14ac:dyDescent="0.2">
      <c r="A643" s="30">
        <v>10.059226960595</v>
      </c>
      <c r="B643" s="30">
        <v>0.203179193296331</v>
      </c>
    </row>
    <row r="644" spans="1:2" x14ac:dyDescent="0.2">
      <c r="A644" s="30">
        <v>10.064140831192899</v>
      </c>
      <c r="B644" s="30">
        <v>0.20128717441991101</v>
      </c>
    </row>
    <row r="645" spans="1:2" x14ac:dyDescent="0.2">
      <c r="A645" s="30">
        <v>10.073968572388599</v>
      </c>
      <c r="B645" s="30">
        <v>0.19759003514213999</v>
      </c>
    </row>
    <row r="646" spans="1:2" x14ac:dyDescent="0.2">
      <c r="A646" s="30">
        <v>10.0788824429864</v>
      </c>
      <c r="B646" s="30">
        <v>0.19576406708192801</v>
      </c>
    </row>
    <row r="647" spans="1:2" x14ac:dyDescent="0.2">
      <c r="A647" s="30">
        <v>10.088710184182199</v>
      </c>
      <c r="B647" s="30">
        <v>0.19217758785588501</v>
      </c>
    </row>
    <row r="648" spans="1:2" x14ac:dyDescent="0.2">
      <c r="A648" s="30">
        <v>10.098537925378</v>
      </c>
      <c r="B648" s="30">
        <v>0.18868353197541601</v>
      </c>
    </row>
    <row r="649" spans="1:2" x14ac:dyDescent="0.2">
      <c r="A649" s="30">
        <v>10.103451795975801</v>
      </c>
      <c r="B649" s="30">
        <v>0.186967052118726</v>
      </c>
    </row>
    <row r="650" spans="1:2" x14ac:dyDescent="0.2">
      <c r="A650" s="30">
        <v>10.113279537171501</v>
      </c>
      <c r="B650" s="30">
        <v>0.18358556059200701</v>
      </c>
    </row>
    <row r="651" spans="1:2" x14ac:dyDescent="0.2">
      <c r="A651" s="30">
        <v>10.1231072783673</v>
      </c>
      <c r="B651" s="30">
        <v>0.18028060748837699</v>
      </c>
    </row>
    <row r="652" spans="1:2" x14ac:dyDescent="0.2">
      <c r="A652" s="30">
        <v>10.1280211489651</v>
      </c>
      <c r="B652" s="30">
        <v>0.17865980853642599</v>
      </c>
    </row>
    <row r="653" spans="1:2" x14ac:dyDescent="0.2">
      <c r="A653" s="30">
        <v>10.1378488901609</v>
      </c>
      <c r="B653" s="30">
        <v>0.17547354684387401</v>
      </c>
    </row>
    <row r="654" spans="1:2" x14ac:dyDescent="0.2">
      <c r="A654" s="30">
        <v>10.1476766313566</v>
      </c>
      <c r="B654" s="30">
        <v>0.17235566945154601</v>
      </c>
    </row>
    <row r="655" spans="1:2" x14ac:dyDescent="0.2">
      <c r="A655" s="30">
        <v>10.1575043725523</v>
      </c>
      <c r="B655" s="30">
        <v>0.169312296361599</v>
      </c>
    </row>
    <row r="656" spans="1:2" x14ac:dyDescent="0.2">
      <c r="A656" s="30">
        <v>10.167332113748101</v>
      </c>
      <c r="B656" s="30">
        <v>0.16635380655097901</v>
      </c>
    </row>
    <row r="657" spans="1:2" x14ac:dyDescent="0.2">
      <c r="A657" s="30">
        <v>10.1771598549439</v>
      </c>
      <c r="B657" s="30">
        <v>0.16344313588975901</v>
      </c>
    </row>
    <row r="658" spans="1:2" x14ac:dyDescent="0.2">
      <c r="A658" s="30">
        <v>10.1869875961396</v>
      </c>
      <c r="B658" s="30">
        <v>0.16059441224117199</v>
      </c>
    </row>
    <row r="659" spans="1:2" x14ac:dyDescent="0.2">
      <c r="A659" s="30">
        <v>10.1919014667374</v>
      </c>
      <c r="B659" s="30">
        <v>0.15919384903939601</v>
      </c>
    </row>
    <row r="660" spans="1:2" x14ac:dyDescent="0.2">
      <c r="A660" s="30">
        <v>10.1968153373353</v>
      </c>
      <c r="B660" s="30">
        <v>0.15781162376062199</v>
      </c>
    </row>
    <row r="661" spans="1:2" x14ac:dyDescent="0.2">
      <c r="A661" s="30">
        <v>10.2066430785311</v>
      </c>
      <c r="B661" s="30">
        <v>0.15509283713112301</v>
      </c>
    </row>
    <row r="662" spans="1:2" x14ac:dyDescent="0.2">
      <c r="A662" s="30">
        <v>10.216470819726799</v>
      </c>
      <c r="B662" s="30">
        <v>0.15243343908259999</v>
      </c>
    </row>
    <row r="663" spans="1:2" x14ac:dyDescent="0.2">
      <c r="A663" s="30">
        <v>10.221384690324699</v>
      </c>
      <c r="B663" s="30">
        <v>0.151130374015809</v>
      </c>
    </row>
    <row r="664" spans="1:2" x14ac:dyDescent="0.2">
      <c r="A664" s="30">
        <v>10.226298560922499</v>
      </c>
      <c r="B664" s="30">
        <v>0.14983913879505301</v>
      </c>
    </row>
    <row r="665" spans="1:2" x14ac:dyDescent="0.2">
      <c r="A665" s="30">
        <v>10.236126302118301</v>
      </c>
      <c r="B665" s="30">
        <v>0.14730483939167999</v>
      </c>
    </row>
    <row r="666" spans="1:2" x14ac:dyDescent="0.2">
      <c r="A666" s="30">
        <v>10.2508679139119</v>
      </c>
      <c r="B666" s="30">
        <v>0.14360503973253599</v>
      </c>
    </row>
    <row r="667" spans="1:2" x14ac:dyDescent="0.2">
      <c r="A667" s="30">
        <v>10.2557817845098</v>
      </c>
      <c r="B667" s="30">
        <v>0.14239995633934199</v>
      </c>
    </row>
    <row r="668" spans="1:2" x14ac:dyDescent="0.2">
      <c r="A668" s="30">
        <v>10.2606956551076</v>
      </c>
      <c r="B668" s="30">
        <v>0.14120996907132499</v>
      </c>
    </row>
    <row r="669" spans="1:2" x14ac:dyDescent="0.2">
      <c r="A669" s="30">
        <v>10.2705233963034</v>
      </c>
      <c r="B669" s="30">
        <v>0.13888603388311399</v>
      </c>
    </row>
    <row r="670" spans="1:2" x14ac:dyDescent="0.2">
      <c r="A670" s="30">
        <v>10.285265008096999</v>
      </c>
      <c r="B670" s="30">
        <v>0.13547175953418999</v>
      </c>
    </row>
    <row r="671" spans="1:2" x14ac:dyDescent="0.2">
      <c r="A671" s="30">
        <v>10.295092749292699</v>
      </c>
      <c r="B671" s="30">
        <v>0.133272704898171</v>
      </c>
    </row>
    <row r="672" spans="1:2" x14ac:dyDescent="0.2">
      <c r="A672" s="30">
        <v>10.309834361086301</v>
      </c>
      <c r="B672" s="30">
        <v>0.130048761162353</v>
      </c>
    </row>
    <row r="673" spans="1:2" x14ac:dyDescent="0.2">
      <c r="A673" s="30">
        <v>10.3196621022821</v>
      </c>
      <c r="B673" s="30">
        <v>0.127941711876949</v>
      </c>
    </row>
    <row r="674" spans="1:2" x14ac:dyDescent="0.2">
      <c r="A674" s="30">
        <v>10.32457597288</v>
      </c>
      <c r="B674" s="30">
        <v>0.12690858944051001</v>
      </c>
    </row>
    <row r="675" spans="1:2" x14ac:dyDescent="0.2">
      <c r="A675" s="30">
        <v>10.3344037140757</v>
      </c>
      <c r="B675" s="30">
        <v>0.124877230702522</v>
      </c>
    </row>
    <row r="676" spans="1:2" x14ac:dyDescent="0.2">
      <c r="A676" s="30">
        <v>10.3491453258693</v>
      </c>
      <c r="B676" s="30">
        <v>0.121911297435065</v>
      </c>
    </row>
    <row r="677" spans="1:2" x14ac:dyDescent="0.2">
      <c r="A677" s="30">
        <v>10.363886937662899</v>
      </c>
      <c r="B677" s="30">
        <v>0.11903152022454</v>
      </c>
    </row>
    <row r="678" spans="1:2" x14ac:dyDescent="0.2">
      <c r="A678" s="30">
        <v>10.378628549456501</v>
      </c>
      <c r="B678" s="30">
        <v>0.116247108169459</v>
      </c>
    </row>
    <row r="679" spans="1:2" x14ac:dyDescent="0.2">
      <c r="A679" s="30">
        <v>10.3835424200544</v>
      </c>
      <c r="B679" s="30">
        <v>0.115340459887095</v>
      </c>
    </row>
    <row r="680" spans="1:2" x14ac:dyDescent="0.2">
      <c r="A680" s="30">
        <v>10.398284031848</v>
      </c>
      <c r="B680" s="30">
        <v>0.112677370674201</v>
      </c>
    </row>
    <row r="681" spans="1:2" x14ac:dyDescent="0.2">
      <c r="A681" s="30">
        <v>10.4130256436416</v>
      </c>
      <c r="B681" s="30">
        <v>0.110123804965007</v>
      </c>
    </row>
    <row r="682" spans="1:2" x14ac:dyDescent="0.2">
      <c r="A682" s="30">
        <v>10.427767255435199</v>
      </c>
      <c r="B682" s="30">
        <v>0.107625883786466</v>
      </c>
    </row>
    <row r="683" spans="1:2" x14ac:dyDescent="0.2">
      <c r="A683" s="30">
        <v>10.447422737826701</v>
      </c>
      <c r="B683" s="30">
        <v>0.104413737316043</v>
      </c>
    </row>
    <row r="684" spans="1:2" x14ac:dyDescent="0.2">
      <c r="A684" s="30">
        <v>10.4621643496203</v>
      </c>
      <c r="B684" s="30">
        <v>0.102084255817012</v>
      </c>
    </row>
    <row r="685" spans="1:2" x14ac:dyDescent="0.2">
      <c r="A685" s="30">
        <v>10.4769059614139</v>
      </c>
      <c r="B685" s="30">
        <v>9.9833804143327903E-2</v>
      </c>
    </row>
    <row r="686" spans="1:2" x14ac:dyDescent="0.2">
      <c r="A686" s="30">
        <v>10.4818198320118</v>
      </c>
      <c r="B686" s="30">
        <v>9.9102688790963706E-2</v>
      </c>
    </row>
    <row r="687" spans="1:2" x14ac:dyDescent="0.2">
      <c r="A687" s="30">
        <v>10.501475314403301</v>
      </c>
      <c r="B687" s="30">
        <v>9.6230031737809002E-2</v>
      </c>
    </row>
    <row r="688" spans="1:2" x14ac:dyDescent="0.2">
      <c r="A688" s="30">
        <v>10.511303055599001</v>
      </c>
      <c r="B688" s="30">
        <v>9.4852778709099805E-2</v>
      </c>
    </row>
    <row r="689" spans="1:2" x14ac:dyDescent="0.2">
      <c r="A689" s="30">
        <v>10.521130796794701</v>
      </c>
      <c r="B689" s="30">
        <v>9.3493604987306703E-2</v>
      </c>
    </row>
    <row r="690" spans="1:2" x14ac:dyDescent="0.2">
      <c r="A690" s="30">
        <v>10.5407862791862</v>
      </c>
      <c r="B690" s="30">
        <v>9.0831416391115E-2</v>
      </c>
    </row>
    <row r="691" spans="1:2" x14ac:dyDescent="0.2">
      <c r="A691" s="30">
        <v>10.5457001497841</v>
      </c>
      <c r="B691" s="30">
        <v>9.0187099954583405E-2</v>
      </c>
    </row>
    <row r="692" spans="1:2" x14ac:dyDescent="0.2">
      <c r="A692" s="30">
        <v>10.5653556321755</v>
      </c>
      <c r="B692" s="30">
        <v>8.7665375823430994E-2</v>
      </c>
    </row>
    <row r="693" spans="1:2" x14ac:dyDescent="0.2">
      <c r="A693" s="30">
        <v>10.575183373371299</v>
      </c>
      <c r="B693" s="30">
        <v>8.6433441381753504E-2</v>
      </c>
    </row>
    <row r="694" spans="1:2" x14ac:dyDescent="0.2">
      <c r="A694" s="30">
        <v>10.589924985164901</v>
      </c>
      <c r="B694" s="30">
        <v>8.4632566576662197E-2</v>
      </c>
    </row>
    <row r="695" spans="1:2" x14ac:dyDescent="0.2">
      <c r="A695" s="30">
        <v>10.6046665969585</v>
      </c>
      <c r="B695" s="30">
        <v>8.2896011496163699E-2</v>
      </c>
    </row>
    <row r="696" spans="1:2" x14ac:dyDescent="0.2">
      <c r="A696" s="30">
        <v>10.6144943381543</v>
      </c>
      <c r="B696" s="30">
        <v>8.1763048259934995E-2</v>
      </c>
    </row>
    <row r="697" spans="1:2" x14ac:dyDescent="0.2">
      <c r="A697" s="30">
        <v>10.639063691143599</v>
      </c>
      <c r="B697" s="30">
        <v>7.9022578322934897E-2</v>
      </c>
    </row>
    <row r="698" spans="1:2" x14ac:dyDescent="0.2">
      <c r="A698" s="30">
        <v>10.663633044133</v>
      </c>
      <c r="B698" s="30">
        <v>7.6406764537332597E-2</v>
      </c>
    </row>
    <row r="699" spans="1:2" x14ac:dyDescent="0.2">
      <c r="A699" s="30">
        <v>10.668546914730801</v>
      </c>
      <c r="B699" s="30">
        <v>7.5898885250329395E-2</v>
      </c>
    </row>
    <row r="700" spans="1:2" x14ac:dyDescent="0.2">
      <c r="A700" s="30">
        <v>10.6931162677202</v>
      </c>
      <c r="B700" s="30">
        <v>7.34585421060652E-2</v>
      </c>
    </row>
    <row r="701" spans="1:2" x14ac:dyDescent="0.2">
      <c r="A701" s="30">
        <v>10.698030138318099</v>
      </c>
      <c r="B701" s="30">
        <v>7.2982083932996905E-2</v>
      </c>
    </row>
    <row r="702" spans="1:2" x14ac:dyDescent="0.2">
      <c r="A702" s="30">
        <v>10.722599491307401</v>
      </c>
      <c r="B702" s="30">
        <v>7.0664239453590197E-2</v>
      </c>
    </row>
    <row r="703" spans="1:2" x14ac:dyDescent="0.2">
      <c r="A703" s="30">
        <v>10.7324272325032</v>
      </c>
      <c r="B703" s="30">
        <v>6.9761233247223303E-2</v>
      </c>
    </row>
    <row r="704" spans="1:2" x14ac:dyDescent="0.2">
      <c r="A704" s="30">
        <v>10.7569965854925</v>
      </c>
      <c r="B704" s="30">
        <v>6.7568331293834494E-2</v>
      </c>
    </row>
    <row r="705" spans="1:2" x14ac:dyDescent="0.2">
      <c r="A705" s="30">
        <v>10.7619104560904</v>
      </c>
      <c r="B705" s="30">
        <v>6.7142944381245601E-2</v>
      </c>
    </row>
    <row r="706" spans="1:2" x14ac:dyDescent="0.2">
      <c r="A706" s="30">
        <v>10.786479809079699</v>
      </c>
      <c r="B706" s="30">
        <v>6.5073861666809396E-2</v>
      </c>
    </row>
    <row r="707" spans="1:2" x14ac:dyDescent="0.2">
      <c r="A707" s="30">
        <v>10.7963075502755</v>
      </c>
      <c r="B707" s="30">
        <v>6.4272221052007403E-2</v>
      </c>
    </row>
    <row r="708" spans="1:2" x14ac:dyDescent="0.2">
      <c r="A708" s="30">
        <v>10.8257907738627</v>
      </c>
      <c r="B708" s="30">
        <v>6.1952983450536202E-2</v>
      </c>
    </row>
    <row r="709" spans="1:2" x14ac:dyDescent="0.2">
      <c r="A709" s="30">
        <v>10.860187868047699</v>
      </c>
      <c r="B709" s="30">
        <v>5.9356053900369597E-2</v>
      </c>
    </row>
    <row r="710" spans="1:2" x14ac:dyDescent="0.2">
      <c r="A710" s="30">
        <v>10.889671091635</v>
      </c>
      <c r="B710" s="30">
        <v>5.7247444665576297E-2</v>
      </c>
    </row>
    <row r="711" spans="1:2" x14ac:dyDescent="0.2">
      <c r="A711" s="30">
        <v>10.8994988328307</v>
      </c>
      <c r="B711" s="30">
        <v>5.6561360357884498E-2</v>
      </c>
    </row>
    <row r="712" spans="1:2" x14ac:dyDescent="0.2">
      <c r="A712" s="30">
        <v>10.924068185820101</v>
      </c>
      <c r="B712" s="30">
        <v>5.49107885913473E-2</v>
      </c>
    </row>
    <row r="713" spans="1:2" x14ac:dyDescent="0.2">
      <c r="A713" s="30">
        <v>10.943723668211501</v>
      </c>
      <c r="B713" s="30">
        <v>5.3621844278468299E-2</v>
      </c>
    </row>
    <row r="714" spans="1:2" x14ac:dyDescent="0.2">
      <c r="A714" s="30">
        <v>10.9535514094073</v>
      </c>
      <c r="B714" s="30">
        <v>5.29976103463589E-2</v>
      </c>
    </row>
    <row r="715" spans="1:2" x14ac:dyDescent="0.2">
      <c r="A715" s="30">
        <v>10.987948503592399</v>
      </c>
      <c r="B715" s="30">
        <v>5.0852380332827199E-2</v>
      </c>
    </row>
    <row r="716" spans="1:2" x14ac:dyDescent="0.2">
      <c r="A716" s="30">
        <v>11.0174317271796</v>
      </c>
      <c r="B716" s="30">
        <v>4.90762519784659E-2</v>
      </c>
    </row>
    <row r="717" spans="1:2" x14ac:dyDescent="0.2">
      <c r="A717" s="30">
        <v>11.0370872095711</v>
      </c>
      <c r="B717" s="30">
        <v>4.79914015729608E-2</v>
      </c>
    </row>
    <row r="718" spans="1:2" x14ac:dyDescent="0.2">
      <c r="A718" s="30">
        <v>11.051828821364699</v>
      </c>
      <c r="B718" s="30">
        <v>4.7151588748549703E-2</v>
      </c>
    </row>
    <row r="719" spans="1:2" x14ac:dyDescent="0.2">
      <c r="A719" s="30">
        <v>11.0813120449519</v>
      </c>
      <c r="B719" s="30">
        <v>4.5532878209312198E-2</v>
      </c>
    </row>
    <row r="720" spans="1:2" x14ac:dyDescent="0.2">
      <c r="A720" s="30">
        <v>11.0911397861476</v>
      </c>
      <c r="B720" s="30">
        <v>4.5003741797718801E-2</v>
      </c>
    </row>
    <row r="721" spans="1:2" x14ac:dyDescent="0.2">
      <c r="A721" s="30">
        <v>11.115709139137</v>
      </c>
      <c r="B721" s="30">
        <v>4.37273509460517E-2</v>
      </c>
    </row>
    <row r="722" spans="1:2" x14ac:dyDescent="0.2">
      <c r="A722" s="30">
        <v>11.145192362724201</v>
      </c>
      <c r="B722" s="30">
        <v>4.2248306647742602E-2</v>
      </c>
    </row>
    <row r="723" spans="1:2" x14ac:dyDescent="0.2">
      <c r="A723" s="30">
        <v>11.1795894569093</v>
      </c>
      <c r="B723" s="30">
        <v>4.05803931091719E-2</v>
      </c>
    </row>
    <row r="724" spans="1:2" x14ac:dyDescent="0.2">
      <c r="A724" s="30">
        <v>11.204158809898701</v>
      </c>
      <c r="B724" s="30">
        <v>3.9441776728944403E-2</v>
      </c>
    </row>
    <row r="725" spans="1:2" x14ac:dyDescent="0.2">
      <c r="A725" s="30">
        <v>11.209072680496501</v>
      </c>
      <c r="B725" s="30">
        <v>3.9221644253329399E-2</v>
      </c>
    </row>
    <row r="726" spans="1:2" x14ac:dyDescent="0.2">
      <c r="A726" s="30">
        <v>11.2385559040837</v>
      </c>
      <c r="B726" s="30">
        <v>3.7931333277105801E-2</v>
      </c>
    </row>
    <row r="727" spans="1:2" x14ac:dyDescent="0.2">
      <c r="A727" s="30">
        <v>11.272952998268799</v>
      </c>
      <c r="B727" s="30">
        <v>3.6486876661054303E-2</v>
      </c>
    </row>
    <row r="728" spans="1:2" x14ac:dyDescent="0.2">
      <c r="A728" s="30">
        <v>11.302436221856</v>
      </c>
      <c r="B728" s="30">
        <v>3.52949281205516E-2</v>
      </c>
    </row>
    <row r="729" spans="1:2" x14ac:dyDescent="0.2">
      <c r="A729" s="30">
        <v>11.336833316041099</v>
      </c>
      <c r="B729" s="30">
        <v>3.39895271647562E-2</v>
      </c>
    </row>
    <row r="730" spans="1:2" x14ac:dyDescent="0.2">
      <c r="A730" s="30">
        <v>11.341747186638999</v>
      </c>
      <c r="B730" s="30">
        <v>3.3806331707948403E-2</v>
      </c>
    </row>
    <row r="731" spans="1:2" x14ac:dyDescent="0.2">
      <c r="A731" s="30">
        <v>11.3663165396284</v>
      </c>
      <c r="B731" s="30">
        <v>3.2913911048735499E-2</v>
      </c>
    </row>
    <row r="732" spans="1:2" x14ac:dyDescent="0.2">
      <c r="A732" s="30">
        <v>11.400713633813499</v>
      </c>
      <c r="B732" s="30">
        <v>3.1732423248096601E-2</v>
      </c>
    </row>
    <row r="733" spans="1:2" x14ac:dyDescent="0.2">
      <c r="A733" s="30">
        <v>11.425282986802801</v>
      </c>
      <c r="B733" s="30">
        <v>3.0923383193529001E-2</v>
      </c>
    </row>
    <row r="734" spans="1:2" x14ac:dyDescent="0.2">
      <c r="A734" s="30">
        <v>11.4301968574007</v>
      </c>
      <c r="B734" s="30">
        <v>3.0768840995722399E-2</v>
      </c>
    </row>
    <row r="735" spans="1:2" x14ac:dyDescent="0.2">
      <c r="A735" s="30">
        <v>11.464593951585799</v>
      </c>
      <c r="B735" s="30">
        <v>2.9734207159367199E-2</v>
      </c>
    </row>
    <row r="736" spans="1:2" x14ac:dyDescent="0.2">
      <c r="A736" s="30">
        <v>11.494077175173</v>
      </c>
      <c r="B736" s="30">
        <v>2.8912875408509502E-2</v>
      </c>
    </row>
    <row r="737" spans="1:2" x14ac:dyDescent="0.2">
      <c r="A737" s="30">
        <v>11.528474269358</v>
      </c>
      <c r="B737" s="30">
        <v>2.8026153887589798E-2</v>
      </c>
    </row>
    <row r="738" spans="1:2" x14ac:dyDescent="0.2">
      <c r="A738" s="30">
        <v>11.557957492945301</v>
      </c>
      <c r="B738" s="30">
        <v>2.72933113966136E-2</v>
      </c>
    </row>
    <row r="739" spans="1:2" x14ac:dyDescent="0.2">
      <c r="A739" s="30">
        <v>11.5923545871304</v>
      </c>
      <c r="B739" s="30">
        <v>2.6506246940862298E-2</v>
      </c>
    </row>
    <row r="740" spans="1:2" x14ac:dyDescent="0.2">
      <c r="A740" s="30">
        <v>11.621837810717601</v>
      </c>
      <c r="B740" s="30">
        <v>2.5908887135284699E-2</v>
      </c>
    </row>
    <row r="741" spans="1:2" x14ac:dyDescent="0.2">
      <c r="A741" s="30">
        <v>11.6562349049027</v>
      </c>
      <c r="B741" s="30">
        <v>2.5236936076900199E-2</v>
      </c>
    </row>
    <row r="742" spans="1:2" x14ac:dyDescent="0.2">
      <c r="A742" s="30">
        <v>11.685718128489899</v>
      </c>
      <c r="B742" s="30">
        <v>2.46953952373591E-2</v>
      </c>
    </row>
    <row r="743" spans="1:2" x14ac:dyDescent="0.2">
      <c r="A743" s="30">
        <v>11.720115222675</v>
      </c>
      <c r="B743" s="30">
        <v>2.4105525876230501E-2</v>
      </c>
    </row>
    <row r="744" spans="1:2" x14ac:dyDescent="0.2">
      <c r="A744" s="30">
        <v>11.749598446262199</v>
      </c>
      <c r="B744" s="30">
        <v>2.3643857574275999E-2</v>
      </c>
    </row>
    <row r="745" spans="1:2" x14ac:dyDescent="0.2">
      <c r="A745" s="30">
        <v>11.779081669849401</v>
      </c>
      <c r="B745" s="30">
        <v>2.3219896194473399E-2</v>
      </c>
    </row>
    <row r="746" spans="1:2" x14ac:dyDescent="0.2">
      <c r="A746" s="30">
        <v>11.8134787640345</v>
      </c>
      <c r="B746" s="30">
        <v>2.2767494084090401E-2</v>
      </c>
    </row>
    <row r="747" spans="1:2" x14ac:dyDescent="0.2">
      <c r="A747" s="30">
        <v>11.8429619876218</v>
      </c>
      <c r="B747" s="30">
        <v>2.2430942863403198E-2</v>
      </c>
    </row>
    <row r="748" spans="1:2" x14ac:dyDescent="0.2">
      <c r="A748" s="30">
        <v>11.8773590818068</v>
      </c>
      <c r="B748" s="30">
        <v>2.2036860278267699E-2</v>
      </c>
    </row>
    <row r="749" spans="1:2" x14ac:dyDescent="0.2">
      <c r="A749" s="30">
        <v>11.906842305393999</v>
      </c>
      <c r="B749" s="30">
        <v>2.1725619335074699E-2</v>
      </c>
    </row>
    <row r="750" spans="1:2" x14ac:dyDescent="0.2">
      <c r="A750" s="30">
        <v>11.9412393995791</v>
      </c>
      <c r="B750" s="30">
        <v>2.1376318963674201E-2</v>
      </c>
    </row>
    <row r="751" spans="1:2" x14ac:dyDescent="0.2">
      <c r="A751" s="30">
        <v>11.970722623166299</v>
      </c>
      <c r="B751" s="30">
        <v>2.1101419827700099E-2</v>
      </c>
    </row>
    <row r="752" spans="1:2" x14ac:dyDescent="0.2">
      <c r="A752" s="30">
        <v>12.0051197173514</v>
      </c>
      <c r="B752" s="30">
        <v>2.0832160050269301E-2</v>
      </c>
    </row>
    <row r="753" spans="1:2" x14ac:dyDescent="0.2">
      <c r="A753" s="30">
        <v>12.034602940938701</v>
      </c>
      <c r="B753" s="30">
        <v>2.0627285158485501E-2</v>
      </c>
    </row>
    <row r="754" spans="1:2" x14ac:dyDescent="0.2">
      <c r="A754" s="30">
        <v>12.0690000351238</v>
      </c>
      <c r="B754" s="30">
        <v>2.0409273292747401E-2</v>
      </c>
    </row>
    <row r="755" spans="1:2" x14ac:dyDescent="0.2">
      <c r="A755" s="30">
        <v>12.098483258710999</v>
      </c>
      <c r="B755" s="30">
        <v>2.0246356480988E-2</v>
      </c>
    </row>
    <row r="756" spans="1:2" x14ac:dyDescent="0.2">
      <c r="A756" s="30">
        <v>12.1328803528961</v>
      </c>
      <c r="B756" s="30">
        <v>2.00891148516214E-2</v>
      </c>
    </row>
    <row r="757" spans="1:2" x14ac:dyDescent="0.2">
      <c r="A757" s="30">
        <v>12.162363576483299</v>
      </c>
      <c r="B757" s="30">
        <v>1.9983132193192001E-2</v>
      </c>
    </row>
    <row r="758" spans="1:2" x14ac:dyDescent="0.2">
      <c r="A758" s="30">
        <v>12.196760670668301</v>
      </c>
      <c r="B758" s="30">
        <v>1.9885063356092199E-2</v>
      </c>
    </row>
    <row r="759" spans="1:2" x14ac:dyDescent="0.2">
      <c r="A759" s="30">
        <v>12.2262438942556</v>
      </c>
      <c r="B759" s="30">
        <v>1.9820427762862299E-2</v>
      </c>
    </row>
    <row r="760" spans="1:2" x14ac:dyDescent="0.2">
      <c r="A760" s="30">
        <v>12.255727117842801</v>
      </c>
      <c r="B760" s="30">
        <v>1.9802931315440201E-2</v>
      </c>
    </row>
    <row r="761" spans="1:2" x14ac:dyDescent="0.2">
      <c r="A761" s="30">
        <v>12.2901242120279</v>
      </c>
      <c r="B761" s="30">
        <v>1.9796707233446401E-2</v>
      </c>
    </row>
    <row r="762" spans="1:2" x14ac:dyDescent="0.2">
      <c r="A762" s="30">
        <v>12.319607435615101</v>
      </c>
      <c r="B762" s="30">
        <v>1.9830716245742699E-2</v>
      </c>
    </row>
    <row r="763" spans="1:2" x14ac:dyDescent="0.2">
      <c r="A763" s="30">
        <v>12.3540045298002</v>
      </c>
      <c r="B763" s="30">
        <v>1.98951920270184E-2</v>
      </c>
    </row>
    <row r="764" spans="1:2" x14ac:dyDescent="0.2">
      <c r="A764" s="30">
        <v>12.383487753387399</v>
      </c>
      <c r="B764" s="30">
        <v>1.9970842973103999E-2</v>
      </c>
    </row>
    <row r="765" spans="1:2" x14ac:dyDescent="0.2">
      <c r="A765" s="30">
        <v>12.4178848475725</v>
      </c>
      <c r="B765" s="30">
        <v>2.01016106126812E-2</v>
      </c>
    </row>
    <row r="766" spans="1:2" x14ac:dyDescent="0.2">
      <c r="A766" s="30">
        <v>12.447368071159699</v>
      </c>
      <c r="B766" s="30">
        <v>2.0213499900703001E-2</v>
      </c>
    </row>
    <row r="767" spans="1:2" x14ac:dyDescent="0.2">
      <c r="A767" s="30">
        <v>12.4817651653448</v>
      </c>
      <c r="B767" s="30">
        <v>2.0374247038715199E-2</v>
      </c>
    </row>
    <row r="768" spans="1:2" x14ac:dyDescent="0.2">
      <c r="A768" s="30">
        <v>12.511248388932099</v>
      </c>
      <c r="B768" s="30">
        <v>2.05136158948445E-2</v>
      </c>
    </row>
    <row r="769" spans="1:2" x14ac:dyDescent="0.2">
      <c r="A769" s="30">
        <v>12.5456454831171</v>
      </c>
      <c r="B769" s="30">
        <v>2.0682762940502999E-2</v>
      </c>
    </row>
    <row r="770" spans="1:2" x14ac:dyDescent="0.2">
      <c r="A770" s="30">
        <v>12.5751287067043</v>
      </c>
      <c r="B770" s="30">
        <v>2.0840855086562901E-2</v>
      </c>
    </row>
    <row r="771" spans="1:2" x14ac:dyDescent="0.2">
      <c r="A771" s="30">
        <v>12.609525800889401</v>
      </c>
      <c r="B771" s="30">
        <v>2.1034549627529601E-2</v>
      </c>
    </row>
    <row r="772" spans="1:2" x14ac:dyDescent="0.2">
      <c r="A772" s="30">
        <v>12.6390090244766</v>
      </c>
      <c r="B772" s="30">
        <v>2.1145904263855E-2</v>
      </c>
    </row>
    <row r="773" spans="1:2" x14ac:dyDescent="0.2">
      <c r="A773" s="30">
        <v>12.673406118661701</v>
      </c>
      <c r="B773" s="30">
        <v>2.12442171766291E-2</v>
      </c>
    </row>
    <row r="774" spans="1:2" x14ac:dyDescent="0.2">
      <c r="A774" s="30">
        <v>12.702889342249</v>
      </c>
      <c r="B774" s="30">
        <v>2.1304083076171199E-2</v>
      </c>
    </row>
    <row r="775" spans="1:2" x14ac:dyDescent="0.2">
      <c r="A775" s="30">
        <v>12.737286436434101</v>
      </c>
      <c r="B775" s="30">
        <v>2.1335769892220802E-2</v>
      </c>
    </row>
    <row r="776" spans="1:2" x14ac:dyDescent="0.2">
      <c r="A776" s="30">
        <v>12.7667696600213</v>
      </c>
      <c r="B776" s="30">
        <v>2.13241580580153E-2</v>
      </c>
    </row>
    <row r="777" spans="1:2" x14ac:dyDescent="0.2">
      <c r="A777" s="30">
        <v>12.796252883608499</v>
      </c>
      <c r="B777" s="30">
        <v>2.1285675209061401E-2</v>
      </c>
    </row>
    <row r="778" spans="1:2" x14ac:dyDescent="0.2">
      <c r="A778" s="30">
        <v>12.8306499777936</v>
      </c>
      <c r="B778" s="30">
        <v>2.11738821509522E-2</v>
      </c>
    </row>
    <row r="779" spans="1:2" x14ac:dyDescent="0.2">
      <c r="A779" s="30">
        <v>12.860133201380799</v>
      </c>
      <c r="B779" s="30">
        <v>2.10364416029056E-2</v>
      </c>
    </row>
    <row r="780" spans="1:2" x14ac:dyDescent="0.2">
      <c r="A780" s="30">
        <v>12.8945302955659</v>
      </c>
      <c r="B780" s="30">
        <v>2.08089683800875E-2</v>
      </c>
    </row>
    <row r="781" spans="1:2" x14ac:dyDescent="0.2">
      <c r="A781" s="30">
        <v>12.9240135191531</v>
      </c>
      <c r="B781" s="30">
        <v>2.0580327130248099E-2</v>
      </c>
    </row>
    <row r="782" spans="1:2" x14ac:dyDescent="0.2">
      <c r="A782" s="30">
        <v>12.9584106133382</v>
      </c>
      <c r="B782" s="30">
        <v>2.0238147496152499E-2</v>
      </c>
    </row>
    <row r="783" spans="1:2" x14ac:dyDescent="0.2">
      <c r="A783" s="30">
        <v>12.9878938369254</v>
      </c>
      <c r="B783" s="30">
        <v>1.9896038037052598E-2</v>
      </c>
    </row>
    <row r="784" spans="1:2" x14ac:dyDescent="0.2">
      <c r="A784" s="30">
        <v>13.017377060512599</v>
      </c>
      <c r="B784" s="30">
        <v>1.95389442411673E-2</v>
      </c>
    </row>
    <row r="785" spans="1:2" x14ac:dyDescent="0.2">
      <c r="A785" s="30">
        <v>13.022290931110501</v>
      </c>
      <c r="B785" s="30">
        <v>1.9472483768344599E-2</v>
      </c>
    </row>
    <row r="786" spans="1:2" x14ac:dyDescent="0.2">
      <c r="A786" s="30">
        <v>13.0517741546977</v>
      </c>
      <c r="B786" s="30">
        <v>1.9050157184051002E-2</v>
      </c>
    </row>
    <row r="787" spans="1:2" x14ac:dyDescent="0.2">
      <c r="A787" s="30">
        <v>13.086171248882801</v>
      </c>
      <c r="B787" s="30">
        <v>1.8537749890956801E-2</v>
      </c>
    </row>
    <row r="788" spans="1:2" x14ac:dyDescent="0.2">
      <c r="A788" s="30">
        <v>13.11565447247</v>
      </c>
      <c r="B788" s="30">
        <v>1.8070187184129199E-2</v>
      </c>
    </row>
    <row r="789" spans="1:2" x14ac:dyDescent="0.2">
      <c r="A789" s="30">
        <v>13.150051566655099</v>
      </c>
      <c r="B789" s="30">
        <v>1.74926287707135E-2</v>
      </c>
    </row>
    <row r="790" spans="1:2" x14ac:dyDescent="0.2">
      <c r="A790" s="30">
        <v>13.1795347902424</v>
      </c>
      <c r="B790" s="30">
        <v>1.6954085707749401E-2</v>
      </c>
    </row>
    <row r="791" spans="1:2" x14ac:dyDescent="0.2">
      <c r="A791" s="30">
        <v>13.1942764020359</v>
      </c>
      <c r="B791" s="30">
        <v>1.6678472886157501E-2</v>
      </c>
    </row>
    <row r="792" spans="1:2" x14ac:dyDescent="0.2">
      <c r="A792" s="30">
        <v>13.213931884427399</v>
      </c>
      <c r="B792" s="30">
        <v>1.63161721044995E-2</v>
      </c>
    </row>
    <row r="793" spans="1:2" x14ac:dyDescent="0.2">
      <c r="A793" s="30">
        <v>13.243415108014601</v>
      </c>
      <c r="B793" s="30">
        <v>1.57863193687366E-2</v>
      </c>
    </row>
    <row r="794" spans="1:2" x14ac:dyDescent="0.2">
      <c r="A794" s="30">
        <v>13.2778122021997</v>
      </c>
      <c r="B794" s="30">
        <v>1.51497890073832E-2</v>
      </c>
    </row>
    <row r="795" spans="1:2" x14ac:dyDescent="0.2">
      <c r="A795" s="30">
        <v>13.307295425786901</v>
      </c>
      <c r="B795" s="30">
        <v>1.46060282309881E-2</v>
      </c>
    </row>
    <row r="796" spans="1:2" x14ac:dyDescent="0.2">
      <c r="A796" s="30">
        <v>13.3367786493742</v>
      </c>
      <c r="B796" s="30">
        <v>1.40813327966535E-2</v>
      </c>
    </row>
    <row r="797" spans="1:2" x14ac:dyDescent="0.2">
      <c r="A797" s="30">
        <v>13.351520261167799</v>
      </c>
      <c r="B797" s="30">
        <v>1.3829357958487E-2</v>
      </c>
    </row>
    <row r="798" spans="1:2" x14ac:dyDescent="0.2">
      <c r="A798" s="30">
        <v>13.3711757435593</v>
      </c>
      <c r="B798" s="30">
        <v>1.34878529097981E-2</v>
      </c>
    </row>
    <row r="799" spans="1:2" x14ac:dyDescent="0.2">
      <c r="A799" s="30">
        <v>13.4006589671465</v>
      </c>
      <c r="B799" s="30">
        <v>1.29925433102169E-2</v>
      </c>
    </row>
    <row r="800" spans="1:2" x14ac:dyDescent="0.2">
      <c r="A800" s="30">
        <v>13.435056061331601</v>
      </c>
      <c r="B800" s="30">
        <v>1.24112840447305E-2</v>
      </c>
    </row>
    <row r="801" spans="1:2" x14ac:dyDescent="0.2">
      <c r="A801" s="30">
        <v>13.4645392849188</v>
      </c>
      <c r="B801" s="30">
        <v>1.1928027891865201E-2</v>
      </c>
    </row>
    <row r="802" spans="1:2" x14ac:dyDescent="0.2">
      <c r="A802" s="30">
        <v>13.498936379103901</v>
      </c>
      <c r="B802" s="30">
        <v>1.1354868407906501E-2</v>
      </c>
    </row>
    <row r="803" spans="1:2" x14ac:dyDescent="0.2">
      <c r="A803" s="30">
        <v>13.5185918614954</v>
      </c>
      <c r="B803" s="30">
        <v>1.10352188969718E-2</v>
      </c>
    </row>
    <row r="804" spans="1:2" x14ac:dyDescent="0.2">
      <c r="A804" s="30">
        <v>13.5284196026911</v>
      </c>
      <c r="B804" s="30">
        <v>1.0880766113703901E-2</v>
      </c>
    </row>
    <row r="805" spans="1:2" x14ac:dyDescent="0.2">
      <c r="A805" s="30">
        <v>13.562816696876199</v>
      </c>
      <c r="B805" s="30">
        <v>1.0351034482861199E-2</v>
      </c>
    </row>
    <row r="806" spans="1:2" x14ac:dyDescent="0.2">
      <c r="A806" s="30">
        <v>13.5922999204634</v>
      </c>
      <c r="B806" s="30">
        <v>9.9144271354693302E-3</v>
      </c>
    </row>
    <row r="807" spans="1:2" x14ac:dyDescent="0.2">
      <c r="A807" s="30">
        <v>13.626697014648499</v>
      </c>
      <c r="B807" s="30">
        <v>9.4147723801211204E-3</v>
      </c>
    </row>
    <row r="808" spans="1:2" x14ac:dyDescent="0.2">
      <c r="A808" s="30">
        <v>13.6561802382357</v>
      </c>
      <c r="B808" s="30">
        <v>9.0032748111850899E-3</v>
      </c>
    </row>
    <row r="809" spans="1:2" x14ac:dyDescent="0.2">
      <c r="A809" s="30">
        <v>13.6905773324208</v>
      </c>
      <c r="B809" s="30">
        <v>8.5376092687527508E-3</v>
      </c>
    </row>
    <row r="810" spans="1:2" x14ac:dyDescent="0.2">
      <c r="A810" s="30">
        <v>13.720060556008001</v>
      </c>
      <c r="B810" s="30">
        <v>8.1678209051354398E-3</v>
      </c>
    </row>
    <row r="811" spans="1:2" x14ac:dyDescent="0.2">
      <c r="A811" s="30">
        <v>13.7544576501931</v>
      </c>
      <c r="B811" s="30">
        <v>7.7709228300977002E-3</v>
      </c>
    </row>
    <row r="812" spans="1:2" x14ac:dyDescent="0.2">
      <c r="A812" s="30">
        <v>13.783940873780301</v>
      </c>
      <c r="B812" s="30">
        <v>7.4468515778349396E-3</v>
      </c>
    </row>
    <row r="813" spans="1:2" x14ac:dyDescent="0.2">
      <c r="A813" s="30">
        <v>13.8183379679654</v>
      </c>
      <c r="B813" s="30">
        <v>7.08547170289682E-3</v>
      </c>
    </row>
    <row r="814" spans="1:2" x14ac:dyDescent="0.2">
      <c r="A814" s="30">
        <v>13.847821191552701</v>
      </c>
      <c r="B814" s="30">
        <v>6.7922692474964496E-3</v>
      </c>
    </row>
    <row r="815" spans="1:2" x14ac:dyDescent="0.2">
      <c r="A815" s="30">
        <v>13.8773044151399</v>
      </c>
      <c r="B815" s="30">
        <v>6.4996489631253297E-3</v>
      </c>
    </row>
    <row r="816" spans="1:2" x14ac:dyDescent="0.2">
      <c r="A816" s="30">
        <v>13.911701509325001</v>
      </c>
      <c r="B816" s="30">
        <v>6.1937326079539601E-3</v>
      </c>
    </row>
    <row r="817" spans="1:2" x14ac:dyDescent="0.2">
      <c r="A817" s="30">
        <v>13.9411847329122</v>
      </c>
      <c r="B817" s="30">
        <v>5.9479001967317601E-3</v>
      </c>
    </row>
    <row r="818" spans="1:2" x14ac:dyDescent="0.2">
      <c r="A818" s="30">
        <v>13.9755818270972</v>
      </c>
      <c r="B818" s="30">
        <v>5.6820275673837998E-3</v>
      </c>
    </row>
    <row r="819" spans="1:2" x14ac:dyDescent="0.2">
      <c r="A819" s="30">
        <v>14.0050650506845</v>
      </c>
      <c r="B819" s="30">
        <v>5.4552101171812303E-3</v>
      </c>
    </row>
    <row r="820" spans="1:2" x14ac:dyDescent="0.2">
      <c r="A820" s="30">
        <v>14.0198066624781</v>
      </c>
      <c r="B820" s="30">
        <v>5.3507308628047302E-3</v>
      </c>
    </row>
    <row r="821" spans="1:2" x14ac:dyDescent="0.2">
      <c r="A821" s="30">
        <v>14.039462144869599</v>
      </c>
      <c r="B821" s="30">
        <v>5.2307508406412096E-3</v>
      </c>
    </row>
    <row r="822" spans="1:2" x14ac:dyDescent="0.2">
      <c r="A822" s="30">
        <v>14.0689453684568</v>
      </c>
      <c r="B822" s="30">
        <v>5.0392175971996703E-3</v>
      </c>
    </row>
    <row r="823" spans="1:2" x14ac:dyDescent="0.2">
      <c r="A823" s="30">
        <v>14.1033424626419</v>
      </c>
      <c r="B823" s="30">
        <v>4.8220859339136403E-3</v>
      </c>
    </row>
    <row r="824" spans="1:2" x14ac:dyDescent="0.2">
      <c r="A824" s="30">
        <v>14.132825686229101</v>
      </c>
      <c r="B824" s="30">
        <v>4.6592187773382898E-3</v>
      </c>
    </row>
    <row r="825" spans="1:2" x14ac:dyDescent="0.2">
      <c r="A825" s="30">
        <v>14.1672227804142</v>
      </c>
      <c r="B825" s="30">
        <v>4.4741558461981997E-3</v>
      </c>
    </row>
    <row r="826" spans="1:2" x14ac:dyDescent="0.2">
      <c r="A826" s="30">
        <v>14.196706004001401</v>
      </c>
      <c r="B826" s="30">
        <v>4.3186841822100697E-3</v>
      </c>
    </row>
    <row r="827" spans="1:2" x14ac:dyDescent="0.2">
      <c r="A827" s="30">
        <v>14.2311030981865</v>
      </c>
      <c r="B827" s="30">
        <v>4.1484277361167896E-3</v>
      </c>
    </row>
    <row r="828" spans="1:2" x14ac:dyDescent="0.2">
      <c r="A828" s="30">
        <v>14.260586321773699</v>
      </c>
      <c r="B828" s="30">
        <v>4.0256436821955698E-3</v>
      </c>
    </row>
    <row r="829" spans="1:2" x14ac:dyDescent="0.2">
      <c r="A829" s="30">
        <v>14.2949834159588</v>
      </c>
      <c r="B829" s="30">
        <v>3.8966572156955699E-3</v>
      </c>
    </row>
    <row r="830" spans="1:2" x14ac:dyDescent="0.2">
      <c r="A830" s="30">
        <v>14.324466639545999</v>
      </c>
      <c r="B830" s="30">
        <v>3.7894051191437899E-3</v>
      </c>
    </row>
    <row r="831" spans="1:2" x14ac:dyDescent="0.2">
      <c r="A831" s="30">
        <v>14.3588637337311</v>
      </c>
      <c r="B831" s="30">
        <v>3.67926210163461E-3</v>
      </c>
    </row>
    <row r="832" spans="1:2" x14ac:dyDescent="0.2">
      <c r="A832" s="30">
        <v>14.3883469573183</v>
      </c>
      <c r="B832" s="30">
        <v>3.5767646436477198E-3</v>
      </c>
    </row>
    <row r="833" spans="1:2" x14ac:dyDescent="0.2">
      <c r="A833" s="30">
        <v>14.417830180905501</v>
      </c>
      <c r="B833" s="30">
        <v>3.4883730940610102E-3</v>
      </c>
    </row>
    <row r="834" spans="1:2" x14ac:dyDescent="0.2">
      <c r="A834" s="30">
        <v>14.4522272750906</v>
      </c>
      <c r="B834" s="30">
        <v>3.42362579804017E-3</v>
      </c>
    </row>
    <row r="835" spans="1:2" x14ac:dyDescent="0.2">
      <c r="A835" s="30">
        <v>14.4817104986779</v>
      </c>
      <c r="B835" s="30">
        <v>3.3732384842075601E-3</v>
      </c>
    </row>
    <row r="836" spans="1:2" x14ac:dyDescent="0.2">
      <c r="A836" s="30">
        <v>14.516107592862999</v>
      </c>
      <c r="B836" s="30">
        <v>3.3011061598949699E-3</v>
      </c>
    </row>
    <row r="837" spans="1:2" x14ac:dyDescent="0.2">
      <c r="A837" s="30">
        <v>14.545590816450201</v>
      </c>
      <c r="B837" s="30">
        <v>3.23656970754016E-3</v>
      </c>
    </row>
    <row r="838" spans="1:2" x14ac:dyDescent="0.2">
      <c r="A838" s="30">
        <v>14.5799879106353</v>
      </c>
      <c r="B838" s="30">
        <v>3.1867092774306798E-3</v>
      </c>
    </row>
    <row r="839" spans="1:2" x14ac:dyDescent="0.2">
      <c r="A839" s="30">
        <v>14.609471134222501</v>
      </c>
      <c r="B839" s="30">
        <v>3.1716289712687899E-3</v>
      </c>
    </row>
    <row r="840" spans="1:2" x14ac:dyDescent="0.2">
      <c r="A840" s="30">
        <v>14.6438682284075</v>
      </c>
      <c r="B840" s="30">
        <v>3.1323696549977998E-3</v>
      </c>
    </row>
    <row r="841" spans="1:2" x14ac:dyDescent="0.2">
      <c r="A841" s="30">
        <v>14.673351451994799</v>
      </c>
      <c r="B841" s="30">
        <v>3.1120106297966698E-3</v>
      </c>
    </row>
    <row r="842" spans="1:2" x14ac:dyDescent="0.2">
      <c r="A842" s="30">
        <v>14.7077485461799</v>
      </c>
      <c r="B842" s="30">
        <v>3.0815786279302401E-3</v>
      </c>
    </row>
    <row r="843" spans="1:2" x14ac:dyDescent="0.2">
      <c r="A843" s="30">
        <v>14.737231769767099</v>
      </c>
      <c r="B843" s="30">
        <v>3.0657827222274202E-3</v>
      </c>
    </row>
    <row r="844" spans="1:2" x14ac:dyDescent="0.2">
      <c r="A844" s="30">
        <v>14.7716288639522</v>
      </c>
      <c r="B844" s="30">
        <v>3.0315917327160199E-3</v>
      </c>
    </row>
    <row r="845" spans="1:2" x14ac:dyDescent="0.2">
      <c r="A845" s="30">
        <v>14.8011120875394</v>
      </c>
      <c r="B845" s="30">
        <v>3.0168648876950201E-3</v>
      </c>
    </row>
    <row r="846" spans="1:2" x14ac:dyDescent="0.2">
      <c r="A846" s="30">
        <v>14.8355091817245</v>
      </c>
      <c r="B846" s="30">
        <v>3.0119745366220499E-3</v>
      </c>
    </row>
    <row r="847" spans="1:2" x14ac:dyDescent="0.2">
      <c r="A847" s="30">
        <v>14.8649924053117</v>
      </c>
      <c r="B847" s="30">
        <v>2.9938015651088199E-3</v>
      </c>
    </row>
    <row r="848" spans="1:2" x14ac:dyDescent="0.2">
      <c r="A848" s="30">
        <v>14.894475628898901</v>
      </c>
      <c r="B848" s="30">
        <v>2.98339940721048E-3</v>
      </c>
    </row>
    <row r="849" spans="1:2" x14ac:dyDescent="0.2">
      <c r="A849" s="30">
        <v>14.928872723084</v>
      </c>
      <c r="B849" s="30">
        <v>2.98045049307466E-3</v>
      </c>
    </row>
    <row r="850" spans="1:2" x14ac:dyDescent="0.2">
      <c r="A850" s="30">
        <v>14.958355946671301</v>
      </c>
      <c r="B850" s="30">
        <v>2.96654552386161E-3</v>
      </c>
    </row>
    <row r="851" spans="1:2" x14ac:dyDescent="0.2">
      <c r="A851" s="30">
        <v>14.9927530408563</v>
      </c>
      <c r="B851" s="30">
        <v>2.9541983295964399E-3</v>
      </c>
    </row>
    <row r="852" spans="1:2" x14ac:dyDescent="0.2">
      <c r="A852" s="30">
        <v>15.022236264443499</v>
      </c>
      <c r="B852" s="30">
        <v>2.95069544634884E-3</v>
      </c>
    </row>
    <row r="853" spans="1:2" x14ac:dyDescent="0.2">
      <c r="A853" s="30">
        <v>15.0566333586286</v>
      </c>
      <c r="B853" s="30">
        <v>2.95654969291324E-3</v>
      </c>
    </row>
    <row r="854" spans="1:2" x14ac:dyDescent="0.2">
      <c r="A854" s="30">
        <v>15.0861165822158</v>
      </c>
      <c r="B854" s="30">
        <v>2.9570518239299399E-3</v>
      </c>
    </row>
    <row r="855" spans="1:2" x14ac:dyDescent="0.2">
      <c r="A855" s="30">
        <v>15.1205136764009</v>
      </c>
      <c r="B855" s="30">
        <v>2.95336428617532E-3</v>
      </c>
    </row>
    <row r="856" spans="1:2" x14ac:dyDescent="0.2">
      <c r="A856" s="30">
        <v>15.149996899988199</v>
      </c>
      <c r="B856" s="30">
        <v>2.94639397036945E-3</v>
      </c>
    </row>
    <row r="857" spans="1:2" x14ac:dyDescent="0.2">
      <c r="A857" s="30">
        <v>15.1843939941733</v>
      </c>
      <c r="B857" s="30">
        <v>2.9446905943241899E-3</v>
      </c>
    </row>
    <row r="858" spans="1:2" x14ac:dyDescent="0.2">
      <c r="A858" s="30">
        <v>15.2138772177605</v>
      </c>
      <c r="B858" s="30">
        <v>2.9395597445531002E-3</v>
      </c>
    </row>
    <row r="859" spans="1:2" x14ac:dyDescent="0.2">
      <c r="A859" s="30">
        <v>15.2482743119456</v>
      </c>
      <c r="B859" s="30">
        <v>2.9265434991428501E-3</v>
      </c>
    </row>
    <row r="860" spans="1:2" x14ac:dyDescent="0.2">
      <c r="A860" s="30">
        <v>15.2777575355328</v>
      </c>
      <c r="B860" s="30">
        <v>2.8898171883498598E-3</v>
      </c>
    </row>
    <row r="861" spans="1:2" x14ac:dyDescent="0.2">
      <c r="A861" s="30">
        <v>15.312154629717799</v>
      </c>
      <c r="B861" s="30">
        <v>2.8697619828035202E-3</v>
      </c>
    </row>
    <row r="862" spans="1:2" x14ac:dyDescent="0.2">
      <c r="A862" s="30">
        <v>15.3416378533051</v>
      </c>
      <c r="B862" s="30">
        <v>2.8235393716909201E-3</v>
      </c>
    </row>
    <row r="863" spans="1:2" x14ac:dyDescent="0.2">
      <c r="A863" s="30">
        <v>15.376034947490201</v>
      </c>
      <c r="B863" s="30">
        <v>2.78068874833629E-3</v>
      </c>
    </row>
    <row r="864" spans="1:2" x14ac:dyDescent="0.2">
      <c r="A864" s="30">
        <v>15.4055181710774</v>
      </c>
      <c r="B864" s="30">
        <v>2.74306359422414E-3</v>
      </c>
    </row>
    <row r="865" spans="1:2" x14ac:dyDescent="0.2">
      <c r="A865" s="30">
        <v>15.435001394664599</v>
      </c>
      <c r="B865" s="30">
        <v>2.6950189862025402E-3</v>
      </c>
    </row>
    <row r="866" spans="1:2" x14ac:dyDescent="0.2">
      <c r="A866" s="30">
        <v>15.4693984888497</v>
      </c>
      <c r="B866" s="30">
        <v>2.62677474701771E-3</v>
      </c>
    </row>
    <row r="867" spans="1:2" x14ac:dyDescent="0.2">
      <c r="A867" s="30">
        <v>15.4988817124369</v>
      </c>
      <c r="B867" s="30">
        <v>2.57988777288561E-3</v>
      </c>
    </row>
    <row r="868" spans="1:2" x14ac:dyDescent="0.2">
      <c r="A868" s="30">
        <v>15.533278806622</v>
      </c>
      <c r="B868" s="30">
        <v>2.5185661608340898E-3</v>
      </c>
    </row>
    <row r="869" spans="1:2" x14ac:dyDescent="0.2">
      <c r="A869" s="30">
        <v>15.5627620302092</v>
      </c>
      <c r="B869" s="30">
        <v>2.4681513359837699E-3</v>
      </c>
    </row>
    <row r="870" spans="1:2" x14ac:dyDescent="0.2">
      <c r="A870" s="30">
        <v>15.597159124394301</v>
      </c>
      <c r="B870" s="30">
        <v>2.4164422934308499E-3</v>
      </c>
    </row>
    <row r="871" spans="1:2" x14ac:dyDescent="0.2">
      <c r="A871" s="30">
        <v>15.626642347981599</v>
      </c>
      <c r="B871" s="30">
        <v>2.3693915828619698E-3</v>
      </c>
    </row>
    <row r="872" spans="1:2" x14ac:dyDescent="0.2">
      <c r="A872" s="30">
        <v>15.661039442166601</v>
      </c>
      <c r="B872" s="30">
        <v>2.3012369189629399E-3</v>
      </c>
    </row>
    <row r="873" spans="1:2" x14ac:dyDescent="0.2">
      <c r="A873" s="30">
        <v>15.6905226657538</v>
      </c>
      <c r="B873" s="30">
        <v>2.2116517574985802E-3</v>
      </c>
    </row>
    <row r="874" spans="1:2" x14ac:dyDescent="0.2">
      <c r="A874" s="30">
        <v>15.724919759938899</v>
      </c>
      <c r="B874" s="30">
        <v>2.1177563953757401E-3</v>
      </c>
    </row>
    <row r="875" spans="1:2" x14ac:dyDescent="0.2">
      <c r="A875" s="30">
        <v>15.7544029835261</v>
      </c>
      <c r="B875" s="30">
        <v>2.0463215697958102E-3</v>
      </c>
    </row>
    <row r="876" spans="1:2" x14ac:dyDescent="0.2">
      <c r="A876" s="30">
        <v>15.788800077711199</v>
      </c>
      <c r="B876" s="30">
        <v>1.9823095804993099E-3</v>
      </c>
    </row>
    <row r="877" spans="1:2" x14ac:dyDescent="0.2">
      <c r="A877" s="30">
        <v>15.8182833012985</v>
      </c>
      <c r="B877" s="30">
        <v>1.8859545304345401E-3</v>
      </c>
    </row>
    <row r="878" spans="1:2" x14ac:dyDescent="0.2">
      <c r="A878" s="30">
        <v>15.852680395483601</v>
      </c>
      <c r="B878" s="30">
        <v>1.7812526495450201E-3</v>
      </c>
    </row>
    <row r="879" spans="1:2" x14ac:dyDescent="0.2">
      <c r="A879" s="30">
        <v>15.8821636190708</v>
      </c>
      <c r="B879" s="30">
        <v>1.70253624837663E-3</v>
      </c>
    </row>
    <row r="880" spans="1:2" x14ac:dyDescent="0.2">
      <c r="A880" s="30">
        <v>15.916560713255899</v>
      </c>
      <c r="B880" s="30">
        <v>1.6043821616930499E-3</v>
      </c>
    </row>
    <row r="881" spans="1:2" x14ac:dyDescent="0.2">
      <c r="A881" s="30">
        <v>15.9460439368431</v>
      </c>
      <c r="B881" s="30">
        <v>1.5290596367733701E-3</v>
      </c>
    </row>
    <row r="882" spans="1:2" x14ac:dyDescent="0.2">
      <c r="A882" s="30">
        <v>15.9755271604303</v>
      </c>
      <c r="B882" s="30">
        <v>1.4508485008859701E-3</v>
      </c>
    </row>
    <row r="883" spans="1:2" x14ac:dyDescent="0.2">
      <c r="A883" s="30">
        <v>16.009924254615399</v>
      </c>
      <c r="B883" s="30">
        <v>1.38384004205459E-3</v>
      </c>
    </row>
    <row r="884" spans="1:2" x14ac:dyDescent="0.2">
      <c r="A884" s="30">
        <v>16.039407478202602</v>
      </c>
      <c r="B884" s="30">
        <v>1.31997952758806E-3</v>
      </c>
    </row>
    <row r="885" spans="1:2" x14ac:dyDescent="0.2">
      <c r="A885" s="30">
        <v>16.073804572387701</v>
      </c>
      <c r="B885" s="30">
        <v>1.2507252139812299E-3</v>
      </c>
    </row>
    <row r="886" spans="1:2" x14ac:dyDescent="0.2">
      <c r="A886" s="30">
        <v>16.1032877959749</v>
      </c>
      <c r="B886" s="30">
        <v>1.21862270406176E-3</v>
      </c>
    </row>
    <row r="887" spans="1:2" x14ac:dyDescent="0.2">
      <c r="A887" s="30">
        <v>16.137684890159999</v>
      </c>
      <c r="B887" s="30">
        <v>1.16618543718874E-3</v>
      </c>
    </row>
    <row r="888" spans="1:2" x14ac:dyDescent="0.2">
      <c r="A888" s="30">
        <v>16.167168113747199</v>
      </c>
      <c r="B888" s="30">
        <v>1.1219923642248901E-3</v>
      </c>
    </row>
    <row r="889" spans="1:2" x14ac:dyDescent="0.2">
      <c r="A889" s="30">
        <v>16.201565207932301</v>
      </c>
      <c r="B889" s="30">
        <v>1.07079195961316E-3</v>
      </c>
    </row>
    <row r="890" spans="1:2" x14ac:dyDescent="0.2">
      <c r="A890" s="30">
        <v>16.2310484315195</v>
      </c>
      <c r="B890" s="30">
        <v>1.0413534186386401E-3</v>
      </c>
    </row>
    <row r="891" spans="1:2" x14ac:dyDescent="0.2">
      <c r="A891" s="30">
        <v>16.2654455257046</v>
      </c>
      <c r="B891" s="30">
        <v>9.937801861145529E-4</v>
      </c>
    </row>
    <row r="892" spans="1:2" x14ac:dyDescent="0.2">
      <c r="A892" s="30">
        <v>16.294928749291898</v>
      </c>
      <c r="B892" s="30">
        <v>9.38844509266184E-4</v>
      </c>
    </row>
    <row r="893" spans="1:2" x14ac:dyDescent="0.2">
      <c r="A893" s="30">
        <v>16.329325843476902</v>
      </c>
      <c r="B893" s="30">
        <v>9.0069085027598796E-4</v>
      </c>
    </row>
    <row r="894" spans="1:2" x14ac:dyDescent="0.2">
      <c r="A894" s="30">
        <v>16.358809067064101</v>
      </c>
      <c r="B894" s="30">
        <v>8.6241545677296901E-4</v>
      </c>
    </row>
    <row r="895" spans="1:2" x14ac:dyDescent="0.2">
      <c r="A895" s="30">
        <v>16.3932061612492</v>
      </c>
      <c r="B895" s="30">
        <v>8.2549005285917603E-4</v>
      </c>
    </row>
    <row r="896" spans="1:2" x14ac:dyDescent="0.2">
      <c r="A896" s="30">
        <v>16.422689384836399</v>
      </c>
      <c r="B896" s="30">
        <v>7.9563111859493301E-4</v>
      </c>
    </row>
    <row r="897" spans="1:2" x14ac:dyDescent="0.2">
      <c r="A897" s="30">
        <v>16.457086479021498</v>
      </c>
      <c r="B897" s="30">
        <v>7.7066531801957099E-4</v>
      </c>
    </row>
    <row r="898" spans="1:2" x14ac:dyDescent="0.2">
      <c r="A898" s="30">
        <v>16.486569702608801</v>
      </c>
      <c r="B898" s="30">
        <v>7.4726404501961497E-4</v>
      </c>
    </row>
    <row r="899" spans="1:2" x14ac:dyDescent="0.2">
      <c r="A899" s="30">
        <v>16.516052926196</v>
      </c>
      <c r="B899" s="30">
        <v>7.2503033451582096E-4</v>
      </c>
    </row>
    <row r="900" spans="1:2" x14ac:dyDescent="0.2">
      <c r="A900" s="30">
        <v>16.550450020381099</v>
      </c>
      <c r="B900" s="30">
        <v>6.98423178987811E-4</v>
      </c>
    </row>
    <row r="901" spans="1:2" x14ac:dyDescent="0.2">
      <c r="A901" s="30">
        <v>16.579933243968298</v>
      </c>
      <c r="B901" s="30">
        <v>6.7192305821157201E-4</v>
      </c>
    </row>
    <row r="902" spans="1:2" x14ac:dyDescent="0.2">
      <c r="A902" s="30">
        <v>16.614330338153401</v>
      </c>
      <c r="B902" s="30">
        <v>6.4641909896815102E-4</v>
      </c>
    </row>
    <row r="903" spans="1:2" x14ac:dyDescent="0.2">
      <c r="A903" s="30">
        <v>16.6438135617406</v>
      </c>
      <c r="B903" s="30">
        <v>6.1474586037909803E-4</v>
      </c>
    </row>
    <row r="904" spans="1:2" x14ac:dyDescent="0.2">
      <c r="A904" s="30">
        <v>16.6782106559257</v>
      </c>
      <c r="B904" s="30">
        <v>5.9921737881924895E-4</v>
      </c>
    </row>
    <row r="905" spans="1:2" x14ac:dyDescent="0.2">
      <c r="A905" s="30">
        <v>16.707693879512899</v>
      </c>
      <c r="B905" s="30">
        <v>5.8655404869507801E-4</v>
      </c>
    </row>
    <row r="906" spans="1:2" x14ac:dyDescent="0.2">
      <c r="A906" s="30">
        <v>16.742090973698001</v>
      </c>
      <c r="B906" s="30">
        <v>5.8354903470229404E-4</v>
      </c>
    </row>
    <row r="907" spans="1:2" x14ac:dyDescent="0.2">
      <c r="A907" s="30">
        <v>16.771574197285201</v>
      </c>
      <c r="B907" s="30">
        <v>5.6985059338686395E-4</v>
      </c>
    </row>
    <row r="908" spans="1:2" x14ac:dyDescent="0.2">
      <c r="A908" s="30">
        <v>16.8059712914703</v>
      </c>
      <c r="B908" s="30">
        <v>5.6274762264870196E-4</v>
      </c>
    </row>
    <row r="909" spans="1:2" x14ac:dyDescent="0.2">
      <c r="A909" s="30">
        <v>16.835454515057499</v>
      </c>
      <c r="B909" s="30">
        <v>5.6182380934867199E-4</v>
      </c>
    </row>
    <row r="910" spans="1:2" x14ac:dyDescent="0.2">
      <c r="A910" s="30">
        <v>16.869851609242598</v>
      </c>
      <c r="B910" s="30">
        <v>5.5616299725344705E-4</v>
      </c>
    </row>
    <row r="911" spans="1:2" x14ac:dyDescent="0.2">
      <c r="A911" s="30">
        <v>16.899334832829801</v>
      </c>
      <c r="B911" s="30">
        <v>5.4055624432064301E-4</v>
      </c>
    </row>
    <row r="912" spans="1:2" x14ac:dyDescent="0.2">
      <c r="A912" s="30">
        <v>16.9337319270149</v>
      </c>
      <c r="B912" s="30">
        <v>5.2800306191725798E-4</v>
      </c>
    </row>
    <row r="913" spans="1:2" x14ac:dyDescent="0.2">
      <c r="A913" s="30">
        <v>16.963215150602199</v>
      </c>
      <c r="B913" s="30">
        <v>5.0992472709191297E-4</v>
      </c>
    </row>
    <row r="914" spans="1:2" x14ac:dyDescent="0.2">
      <c r="A914" s="30">
        <v>16.997612244787302</v>
      </c>
      <c r="B914" s="30">
        <v>4.9617462090565496E-4</v>
      </c>
    </row>
    <row r="915" spans="1:2" x14ac:dyDescent="0.2">
      <c r="A915" s="30">
        <v>17.027095468374501</v>
      </c>
      <c r="B915" s="30">
        <v>4.8179322382975697E-4</v>
      </c>
    </row>
    <row r="916" spans="1:2" x14ac:dyDescent="0.2">
      <c r="A916" s="30">
        <v>17.0565786919617</v>
      </c>
      <c r="B916" s="30">
        <v>4.7567849007657301E-4</v>
      </c>
    </row>
    <row r="917" spans="1:2" x14ac:dyDescent="0.2">
      <c r="A917" s="30">
        <v>17.0909757861467</v>
      </c>
      <c r="B917" s="30">
        <v>4.8176964625240901E-4</v>
      </c>
    </row>
    <row r="918" spans="1:2" x14ac:dyDescent="0.2">
      <c r="A918" s="30">
        <v>17.120459009733999</v>
      </c>
      <c r="B918" s="30">
        <v>4.6840185043420002E-4</v>
      </c>
    </row>
    <row r="919" spans="1:2" x14ac:dyDescent="0.2">
      <c r="A919" s="30">
        <v>17.154856103919101</v>
      </c>
      <c r="B919" s="30">
        <v>4.6170729508575401E-4</v>
      </c>
    </row>
    <row r="920" spans="1:2" x14ac:dyDescent="0.2">
      <c r="A920" s="30">
        <v>17.184339327506301</v>
      </c>
      <c r="B920" s="30">
        <v>4.6308761537346903E-4</v>
      </c>
    </row>
    <row r="921" spans="1:2" x14ac:dyDescent="0.2">
      <c r="A921" s="30">
        <v>17.2187364216914</v>
      </c>
      <c r="B921" s="30">
        <v>4.3888615026184001E-4</v>
      </c>
    </row>
    <row r="922" spans="1:2" x14ac:dyDescent="0.2">
      <c r="A922" s="30">
        <v>17.248219645278599</v>
      </c>
      <c r="B922" s="30">
        <v>4.4561974684577703E-4</v>
      </c>
    </row>
    <row r="923" spans="1:2" x14ac:dyDescent="0.2">
      <c r="A923" s="30">
        <v>17.282616739463698</v>
      </c>
      <c r="B923" s="30">
        <v>4.2442315048112398E-4</v>
      </c>
    </row>
    <row r="924" spans="1:2" x14ac:dyDescent="0.2">
      <c r="A924" s="30">
        <v>17.312099963050901</v>
      </c>
      <c r="B924" s="30">
        <v>4.2565311716999101E-4</v>
      </c>
    </row>
    <row r="925" spans="1:2" x14ac:dyDescent="0.2">
      <c r="A925" s="30">
        <v>17.346497057236</v>
      </c>
      <c r="B925" s="30">
        <v>4.2567759438366198E-4</v>
      </c>
    </row>
    <row r="926" spans="1:2" x14ac:dyDescent="0.2">
      <c r="A926" s="30">
        <v>17.3759802808232</v>
      </c>
      <c r="B926" s="30">
        <v>4.14513870897197E-4</v>
      </c>
    </row>
    <row r="927" spans="1:2" x14ac:dyDescent="0.2">
      <c r="A927" s="30">
        <v>17.410377375008299</v>
      </c>
      <c r="B927" s="30">
        <v>4.0378088610575801E-4</v>
      </c>
    </row>
    <row r="928" spans="1:2" x14ac:dyDescent="0.2">
      <c r="A928" s="30">
        <v>17.439860598595502</v>
      </c>
      <c r="B928" s="30">
        <v>4.4976146559803302E-4</v>
      </c>
    </row>
    <row r="929" spans="1:2" x14ac:dyDescent="0.2">
      <c r="A929" s="30">
        <v>17.474257692780601</v>
      </c>
      <c r="B929" s="30">
        <v>4.4324087046782398E-4</v>
      </c>
    </row>
    <row r="930" spans="1:2" x14ac:dyDescent="0.2">
      <c r="A930" s="30">
        <v>17.5037409163678</v>
      </c>
      <c r="B930" s="30">
        <v>4.2835836097534602E-4</v>
      </c>
    </row>
    <row r="931" spans="1:2" x14ac:dyDescent="0.2">
      <c r="A931" s="30">
        <v>17.533224139954999</v>
      </c>
      <c r="B931" s="30">
        <v>4.11108413077376E-4</v>
      </c>
    </row>
    <row r="932" spans="1:2" x14ac:dyDescent="0.2">
      <c r="A932" s="30">
        <v>17.567621234140098</v>
      </c>
      <c r="B932" s="30">
        <v>4.1387911817943398E-4</v>
      </c>
    </row>
    <row r="933" spans="1:2" x14ac:dyDescent="0.2">
      <c r="A933" s="30">
        <v>17.597104457727401</v>
      </c>
      <c r="B933" s="30">
        <v>4.0564727153748399E-4</v>
      </c>
    </row>
    <row r="934" spans="1:2" x14ac:dyDescent="0.2">
      <c r="A934" s="30">
        <v>17.6315015519125</v>
      </c>
      <c r="B934" s="30">
        <v>3.8791808951738201E-4</v>
      </c>
    </row>
    <row r="935" spans="1:2" x14ac:dyDescent="0.2">
      <c r="A935" s="30">
        <v>17.660984775499699</v>
      </c>
      <c r="B935" s="30">
        <v>3.7067004026478302E-4</v>
      </c>
    </row>
    <row r="936" spans="1:2" x14ac:dyDescent="0.2">
      <c r="A936" s="30">
        <v>17.695381869684802</v>
      </c>
      <c r="B936" s="30">
        <v>3.48935368468137E-4</v>
      </c>
    </row>
    <row r="937" spans="1:2" x14ac:dyDescent="0.2">
      <c r="A937" s="30">
        <v>17.724865093272001</v>
      </c>
      <c r="B937" s="30">
        <v>3.4155618196030101E-4</v>
      </c>
    </row>
    <row r="938" spans="1:2" x14ac:dyDescent="0.2">
      <c r="A938" s="30">
        <v>17.759262187457001</v>
      </c>
      <c r="B938" s="30">
        <v>3.25014948375217E-4</v>
      </c>
    </row>
    <row r="939" spans="1:2" x14ac:dyDescent="0.2">
      <c r="A939" s="30">
        <v>17.7887454110443</v>
      </c>
      <c r="B939" s="30">
        <v>3.2431345251803098E-4</v>
      </c>
    </row>
    <row r="940" spans="1:2" x14ac:dyDescent="0.2">
      <c r="A940" s="30">
        <v>17.823142505229399</v>
      </c>
      <c r="B940" s="30">
        <v>3.2205972429739298E-4</v>
      </c>
    </row>
    <row r="941" spans="1:2" x14ac:dyDescent="0.2">
      <c r="A941" s="30">
        <v>17.852625728816601</v>
      </c>
      <c r="B941" s="30">
        <v>3.1307101621291599E-4</v>
      </c>
    </row>
    <row r="942" spans="1:2" x14ac:dyDescent="0.2">
      <c r="A942" s="30">
        <v>17.887022823001701</v>
      </c>
      <c r="B942" s="30">
        <v>3.0508261362722301E-4</v>
      </c>
    </row>
    <row r="943" spans="1:2" x14ac:dyDescent="0.2">
      <c r="A943" s="30">
        <v>17.9165060465889</v>
      </c>
      <c r="B943" s="30">
        <v>3.1385222686211502E-4</v>
      </c>
    </row>
    <row r="944" spans="1:2" x14ac:dyDescent="0.2">
      <c r="A944" s="30">
        <v>17.950903140773999</v>
      </c>
      <c r="B944" s="30">
        <v>2.9994789813963998E-4</v>
      </c>
    </row>
    <row r="945" spans="1:2" x14ac:dyDescent="0.2">
      <c r="A945" s="30">
        <v>17.980386364361198</v>
      </c>
      <c r="B945" s="30">
        <v>3.0330961658231898E-4</v>
      </c>
    </row>
    <row r="946" spans="1:2" x14ac:dyDescent="0.2">
      <c r="A946" s="30">
        <v>18.014783458546301</v>
      </c>
      <c r="B946" s="30">
        <v>3.0152215501732897E-4</v>
      </c>
    </row>
    <row r="947" spans="1:2" x14ac:dyDescent="0.2">
      <c r="A947" s="30">
        <v>18.0442666821335</v>
      </c>
      <c r="B947" s="30">
        <v>3.02949301347953E-4</v>
      </c>
    </row>
    <row r="948" spans="1:2" x14ac:dyDescent="0.2">
      <c r="A948" s="30">
        <v>18.073749905720799</v>
      </c>
      <c r="B948" s="30">
        <v>3.1461427527742499E-4</v>
      </c>
    </row>
    <row r="949" spans="1:2" x14ac:dyDescent="0.2">
      <c r="A949" s="30">
        <v>18.108146999905799</v>
      </c>
      <c r="B949" s="30">
        <v>3.2130387420379502E-4</v>
      </c>
    </row>
    <row r="950" spans="1:2" x14ac:dyDescent="0.2">
      <c r="A950" s="30">
        <v>18.137630223493002</v>
      </c>
      <c r="B950" s="30">
        <v>3.33585749540352E-4</v>
      </c>
    </row>
    <row r="951" spans="1:2" x14ac:dyDescent="0.2">
      <c r="A951" s="30">
        <v>18.172027317678101</v>
      </c>
      <c r="B951" s="30">
        <v>3.2024366986682E-4</v>
      </c>
    </row>
    <row r="952" spans="1:2" x14ac:dyDescent="0.2">
      <c r="A952" s="30">
        <v>18.2015105412653</v>
      </c>
      <c r="B952" s="30">
        <v>3.07540992494642E-4</v>
      </c>
    </row>
    <row r="953" spans="1:2" x14ac:dyDescent="0.2">
      <c r="A953" s="30">
        <v>18.235907635450399</v>
      </c>
      <c r="B953" s="30">
        <v>3.0893162840273802E-4</v>
      </c>
    </row>
    <row r="954" spans="1:2" x14ac:dyDescent="0.2">
      <c r="A954" s="30">
        <v>18.265390859037701</v>
      </c>
      <c r="B954" s="30">
        <v>3.2979338157123402E-4</v>
      </c>
    </row>
    <row r="955" spans="1:2" x14ac:dyDescent="0.2">
      <c r="A955" s="30">
        <v>18.2997879532228</v>
      </c>
      <c r="B955" s="30">
        <v>3.4137188006438197E-4</v>
      </c>
    </row>
    <row r="956" spans="1:2" x14ac:dyDescent="0.2">
      <c r="A956" s="30">
        <v>18.32927117681</v>
      </c>
      <c r="B956" s="30">
        <v>3.6772026260643002E-4</v>
      </c>
    </row>
    <row r="957" spans="1:2" x14ac:dyDescent="0.2">
      <c r="A957" s="30">
        <v>18.363668270995099</v>
      </c>
      <c r="B957" s="30">
        <v>3.9236142610698599E-4</v>
      </c>
    </row>
    <row r="958" spans="1:2" x14ac:dyDescent="0.2">
      <c r="A958" s="30">
        <v>18.393151494582298</v>
      </c>
      <c r="B958" s="30">
        <v>3.7539310144596699E-4</v>
      </c>
    </row>
    <row r="959" spans="1:2" x14ac:dyDescent="0.2">
      <c r="A959" s="30">
        <v>18.427548588767301</v>
      </c>
      <c r="B959" s="30">
        <v>3.5155141492103001E-4</v>
      </c>
    </row>
    <row r="960" spans="1:2" x14ac:dyDescent="0.2">
      <c r="A960" s="30">
        <v>18.4570318123546</v>
      </c>
      <c r="B960" s="30">
        <v>3.2854139922385201E-4</v>
      </c>
    </row>
    <row r="961" spans="1:2" x14ac:dyDescent="0.2">
      <c r="A961" s="30">
        <v>18.491428906539699</v>
      </c>
      <c r="B961" s="30">
        <v>3.1246329916732201E-4</v>
      </c>
    </row>
    <row r="962" spans="1:2" x14ac:dyDescent="0.2">
      <c r="A962" s="30">
        <v>18.520912130126899</v>
      </c>
      <c r="B962" s="30">
        <v>2.9495212143703498E-4</v>
      </c>
    </row>
    <row r="963" spans="1:2" x14ac:dyDescent="0.2">
      <c r="A963" s="30">
        <v>18.555309224312001</v>
      </c>
      <c r="B963" s="30">
        <v>2.8485299321073402E-4</v>
      </c>
    </row>
    <row r="964" spans="1:2" x14ac:dyDescent="0.2">
      <c r="A964" s="30">
        <v>18.584792447899201</v>
      </c>
      <c r="B964" s="30">
        <v>2.7511946818412601E-4</v>
      </c>
    </row>
    <row r="965" spans="1:2" x14ac:dyDescent="0.2">
      <c r="A965" s="30">
        <v>18.6142756714864</v>
      </c>
      <c r="B965" s="30">
        <v>2.9746808047068503E-4</v>
      </c>
    </row>
    <row r="966" spans="1:2" x14ac:dyDescent="0.2">
      <c r="A966" s="30">
        <v>18.648672765671499</v>
      </c>
      <c r="B966" s="30">
        <v>2.9172613495938098E-4</v>
      </c>
    </row>
    <row r="967" spans="1:2" x14ac:dyDescent="0.2">
      <c r="A967" s="30">
        <v>18.678155989258698</v>
      </c>
      <c r="B967" s="30">
        <v>2.7761561062017898E-4</v>
      </c>
    </row>
    <row r="968" spans="1:2" x14ac:dyDescent="0.2">
      <c r="A968" s="30">
        <v>18.712553083443801</v>
      </c>
      <c r="B968" s="30">
        <v>2.7205550558840903E-4</v>
      </c>
    </row>
    <row r="969" spans="1:2" x14ac:dyDescent="0.2">
      <c r="A969" s="30">
        <v>18.7420363070311</v>
      </c>
      <c r="B969" s="30">
        <v>2.6059690585534899E-4</v>
      </c>
    </row>
    <row r="970" spans="1:2" x14ac:dyDescent="0.2">
      <c r="A970" s="30">
        <v>18.776433401216099</v>
      </c>
      <c r="B970" s="30">
        <v>2.4716468989257598E-4</v>
      </c>
    </row>
    <row r="971" spans="1:2" x14ac:dyDescent="0.2">
      <c r="A971" s="30">
        <v>18.805916624803299</v>
      </c>
      <c r="B971" s="30">
        <v>2.48474202665549E-4</v>
      </c>
    </row>
    <row r="972" spans="1:2" x14ac:dyDescent="0.2">
      <c r="A972" s="30">
        <v>18.840313718988401</v>
      </c>
      <c r="B972" s="30">
        <v>2.8150642713743198E-4</v>
      </c>
    </row>
    <row r="973" spans="1:2" x14ac:dyDescent="0.2">
      <c r="A973" s="30">
        <v>18.869796942575601</v>
      </c>
      <c r="B973" s="30">
        <v>2.8140137237205E-4</v>
      </c>
    </row>
    <row r="974" spans="1:2" x14ac:dyDescent="0.2">
      <c r="A974" s="30">
        <v>18.9041940367607</v>
      </c>
      <c r="B974" s="30">
        <v>2.9764753079783402E-4</v>
      </c>
    </row>
    <row r="975" spans="1:2" x14ac:dyDescent="0.2">
      <c r="A975" s="30">
        <v>18.933677260347999</v>
      </c>
      <c r="B975" s="30">
        <v>3.0044717693488001E-4</v>
      </c>
    </row>
    <row r="976" spans="1:2" x14ac:dyDescent="0.2">
      <c r="A976" s="30">
        <v>18.968074354533101</v>
      </c>
      <c r="B976" s="30">
        <v>3.0408986572039398E-4</v>
      </c>
    </row>
    <row r="977" spans="1:2" x14ac:dyDescent="0.2">
      <c r="A977" s="30">
        <v>18.997557578120301</v>
      </c>
      <c r="B977" s="30">
        <v>3.3680972046729502E-4</v>
      </c>
    </row>
    <row r="978" spans="1:2" x14ac:dyDescent="0.2">
      <c r="A978" s="30">
        <v>19.0319546723054</v>
      </c>
      <c r="B978" s="30">
        <v>3.3460021024345801E-4</v>
      </c>
    </row>
    <row r="979" spans="1:2" x14ac:dyDescent="0.2">
      <c r="A979" s="30">
        <v>19.061437895892599</v>
      </c>
      <c r="B979" s="30">
        <v>3.2521670863961598E-4</v>
      </c>
    </row>
    <row r="980" spans="1:2" x14ac:dyDescent="0.2">
      <c r="A980" s="30">
        <v>19.095834990077599</v>
      </c>
      <c r="B980" s="30">
        <v>3.2076976075410602E-4</v>
      </c>
    </row>
    <row r="981" spans="1:2" x14ac:dyDescent="0.2">
      <c r="A981" s="30">
        <v>19.125318213664901</v>
      </c>
      <c r="B981" s="30">
        <v>3.3346370197991299E-4</v>
      </c>
    </row>
    <row r="982" spans="1:2" x14ac:dyDescent="0.2">
      <c r="A982" s="30">
        <v>19.1548014372521</v>
      </c>
      <c r="B982" s="30">
        <v>3.1030306109560498E-4</v>
      </c>
    </row>
    <row r="983" spans="1:2" x14ac:dyDescent="0.2">
      <c r="A983" s="30">
        <v>19.189198531437199</v>
      </c>
      <c r="B983" s="30">
        <v>3.0043900934161299E-4</v>
      </c>
    </row>
    <row r="984" spans="1:2" x14ac:dyDescent="0.2">
      <c r="A984" s="30">
        <v>19.218681755024399</v>
      </c>
      <c r="B984" s="30">
        <v>2.9762622810726902E-4</v>
      </c>
    </row>
    <row r="985" spans="1:2" x14ac:dyDescent="0.2">
      <c r="A985" s="30">
        <v>19.253078849209501</v>
      </c>
      <c r="B985" s="30">
        <v>2.9383077429245499E-4</v>
      </c>
    </row>
    <row r="986" spans="1:2" x14ac:dyDescent="0.2">
      <c r="A986" s="30">
        <v>19.2825620727968</v>
      </c>
      <c r="B986" s="30">
        <v>3.0111694982444201E-4</v>
      </c>
    </row>
    <row r="987" spans="1:2" x14ac:dyDescent="0.2">
      <c r="A987" s="30">
        <v>19.316959166981899</v>
      </c>
      <c r="B987" s="30">
        <v>2.99934716305881E-4</v>
      </c>
    </row>
    <row r="988" spans="1:2" x14ac:dyDescent="0.2">
      <c r="A988" s="30">
        <v>19.346442390569099</v>
      </c>
      <c r="B988" s="30">
        <v>3.0218343658365099E-4</v>
      </c>
    </row>
    <row r="989" spans="1:2" x14ac:dyDescent="0.2">
      <c r="A989" s="30">
        <v>19.380839484754201</v>
      </c>
      <c r="B989" s="30">
        <v>3.2002739992220702E-4</v>
      </c>
    </row>
    <row r="990" spans="1:2" x14ac:dyDescent="0.2">
      <c r="A990" s="30">
        <v>19.4103227083414</v>
      </c>
      <c r="B990" s="30">
        <v>3.1909732686087101E-4</v>
      </c>
    </row>
    <row r="991" spans="1:2" x14ac:dyDescent="0.2">
      <c r="A991" s="30">
        <v>19.4447198025265</v>
      </c>
      <c r="B991" s="30">
        <v>2.8725805635557101E-4</v>
      </c>
    </row>
    <row r="992" spans="1:2" x14ac:dyDescent="0.2">
      <c r="A992" s="30">
        <v>19.474203026113798</v>
      </c>
      <c r="B992" s="30">
        <v>2.72220014896428E-4</v>
      </c>
    </row>
    <row r="993" spans="1:2" x14ac:dyDescent="0.2">
      <c r="A993" s="30">
        <v>19.508600120298901</v>
      </c>
      <c r="B993" s="30">
        <v>2.6838398466681799E-4</v>
      </c>
    </row>
    <row r="994" spans="1:2" x14ac:dyDescent="0.2">
      <c r="A994" s="30">
        <v>19.5380833438861</v>
      </c>
      <c r="B994" s="30">
        <v>2.5319914665605201E-4</v>
      </c>
    </row>
    <row r="995" spans="1:2" x14ac:dyDescent="0.2">
      <c r="A995" s="30">
        <v>19.572480438071199</v>
      </c>
      <c r="B995" s="30">
        <v>2.6534693005705201E-4</v>
      </c>
    </row>
    <row r="996" spans="1:2" x14ac:dyDescent="0.2">
      <c r="A996" s="30">
        <v>19.601963661658399</v>
      </c>
      <c r="B996" s="30">
        <v>2.73776042541249E-4</v>
      </c>
    </row>
    <row r="997" spans="1:2" x14ac:dyDescent="0.2">
      <c r="A997" s="30">
        <v>19.636360755843501</v>
      </c>
      <c r="B997" s="30">
        <v>2.7193800831493202E-4</v>
      </c>
    </row>
    <row r="998" spans="1:2" x14ac:dyDescent="0.2">
      <c r="A998" s="30">
        <v>19.6658439794308</v>
      </c>
      <c r="B998" s="30">
        <v>2.5979698010237102E-4</v>
      </c>
    </row>
    <row r="999" spans="1:2" x14ac:dyDescent="0.2">
      <c r="A999" s="30">
        <v>19.695327203018</v>
      </c>
      <c r="B999" s="30">
        <v>2.5612573246900998E-4</v>
      </c>
    </row>
    <row r="1000" spans="1:2" x14ac:dyDescent="0.2">
      <c r="A1000" s="30">
        <v>19.729724297203099</v>
      </c>
      <c r="B1000" s="30">
        <v>2.5294078901038199E-4</v>
      </c>
    </row>
    <row r="1001" spans="1:2" x14ac:dyDescent="0.2">
      <c r="A1001" s="30">
        <v>19.759207520790401</v>
      </c>
      <c r="B1001" s="30">
        <v>2.5176234303934399E-4</v>
      </c>
    </row>
    <row r="1002" spans="1:2" x14ac:dyDescent="0.2">
      <c r="A1002" s="30">
        <v>19.7936046149755</v>
      </c>
      <c r="B1002" s="30">
        <v>2.5307162418972102E-4</v>
      </c>
    </row>
    <row r="1003" spans="1:2" x14ac:dyDescent="0.2">
      <c r="A1003" s="30">
        <v>19.823087838562699</v>
      </c>
      <c r="B1003" s="30">
        <v>2.4777695996059399E-4</v>
      </c>
    </row>
    <row r="1004" spans="1:2" x14ac:dyDescent="0.2">
      <c r="A1004" s="30">
        <v>19.857484932747798</v>
      </c>
      <c r="B1004" s="30">
        <v>2.4151272583739701E-4</v>
      </c>
    </row>
    <row r="1005" spans="1:2" x14ac:dyDescent="0.2">
      <c r="A1005" s="30">
        <v>19.886968156335001</v>
      </c>
      <c r="B1005" s="30">
        <v>2.4329752053030499E-4</v>
      </c>
    </row>
    <row r="1006" spans="1:2" x14ac:dyDescent="0.2">
      <c r="A1006" s="30">
        <v>19.9213652505201</v>
      </c>
      <c r="B1006" s="30">
        <v>2.5894309828050199E-4</v>
      </c>
    </row>
    <row r="1007" spans="1:2" x14ac:dyDescent="0.2">
      <c r="A1007" s="30">
        <v>19.950848474107399</v>
      </c>
      <c r="B1007" s="30">
        <v>2.8695140974054599E-4</v>
      </c>
    </row>
    <row r="1008" spans="1:2" x14ac:dyDescent="0.2">
      <c r="A1008" s="30">
        <v>19.985245568292498</v>
      </c>
      <c r="B1008" s="30">
        <v>2.7577988396068701E-4</v>
      </c>
    </row>
    <row r="1009" spans="1:2" x14ac:dyDescent="0.2">
      <c r="A1009" s="30">
        <v>20.014728791879701</v>
      </c>
      <c r="B1009" s="30">
        <v>2.7627737123414798E-4</v>
      </c>
    </row>
    <row r="1010" spans="1:2" x14ac:dyDescent="0.2">
      <c r="A1010" s="30">
        <v>20.0491258860648</v>
      </c>
      <c r="B1010" s="30">
        <v>2.5927471137911402E-4</v>
      </c>
    </row>
    <row r="1011" spans="1:2" x14ac:dyDescent="0.2">
      <c r="A1011" s="30">
        <v>20.078609109652</v>
      </c>
      <c r="B1011" s="30">
        <v>2.5149442605935598E-4</v>
      </c>
    </row>
    <row r="1012" spans="1:2" x14ac:dyDescent="0.2">
      <c r="A1012" s="30">
        <v>20.113006203837099</v>
      </c>
      <c r="B1012" s="30">
        <v>2.4083760325449999E-4</v>
      </c>
    </row>
    <row r="1013" spans="1:2" x14ac:dyDescent="0.2">
      <c r="A1013" s="30">
        <v>20.142489427424302</v>
      </c>
      <c r="B1013" s="30">
        <v>2.4219156879743201E-4</v>
      </c>
    </row>
    <row r="1014" spans="1:2" x14ac:dyDescent="0.2">
      <c r="A1014" s="30">
        <v>20.1719726510116</v>
      </c>
      <c r="B1014" s="30">
        <v>2.48724223435426E-4</v>
      </c>
    </row>
    <row r="1015" spans="1:2" x14ac:dyDescent="0.2">
      <c r="A1015" s="30">
        <v>20.206369745196699</v>
      </c>
      <c r="B1015" s="30">
        <v>2.32441060040106E-4</v>
      </c>
    </row>
    <row r="1016" spans="1:2" x14ac:dyDescent="0.2">
      <c r="A1016" s="30">
        <v>20.235852968783899</v>
      </c>
      <c r="B1016" s="30">
        <v>2.2810016026865001E-4</v>
      </c>
    </row>
    <row r="1017" spans="1:2" x14ac:dyDescent="0.2">
      <c r="A1017" s="30">
        <v>20.270250062969001</v>
      </c>
      <c r="B1017" s="30">
        <v>2.5078693433719601E-4</v>
      </c>
    </row>
    <row r="1018" spans="1:2" x14ac:dyDescent="0.2">
      <c r="A1018" s="30">
        <v>20.2997332865563</v>
      </c>
      <c r="B1018" s="30">
        <v>2.4375069223721901E-4</v>
      </c>
    </row>
    <row r="1019" spans="1:2" x14ac:dyDescent="0.2">
      <c r="A1019" s="30">
        <v>20.334130380741399</v>
      </c>
      <c r="B1019" s="30">
        <v>2.52518852474826E-4</v>
      </c>
    </row>
    <row r="1020" spans="1:2" x14ac:dyDescent="0.2">
      <c r="A1020" s="30">
        <v>20.363613604328599</v>
      </c>
      <c r="B1020" s="30">
        <v>2.4287044447411299E-4</v>
      </c>
    </row>
    <row r="1021" spans="1:2" x14ac:dyDescent="0.2">
      <c r="A1021" s="30">
        <v>20.398010698513701</v>
      </c>
      <c r="B1021" s="30">
        <v>2.2693476360587201E-4</v>
      </c>
    </row>
    <row r="1022" spans="1:2" x14ac:dyDescent="0.2">
      <c r="A1022" s="30">
        <v>20.427493922101</v>
      </c>
      <c r="B1022" s="30">
        <v>2.2904987078855001E-4</v>
      </c>
    </row>
    <row r="1023" spans="1:2" x14ac:dyDescent="0.2">
      <c r="A1023" s="30">
        <v>20.461891016286099</v>
      </c>
      <c r="B1023" s="30">
        <v>2.32592974761929E-4</v>
      </c>
    </row>
    <row r="1024" spans="1:2" x14ac:dyDescent="0.2">
      <c r="A1024" s="30">
        <v>20.491374239873299</v>
      </c>
      <c r="B1024" s="30">
        <v>2.3028134404923101E-4</v>
      </c>
    </row>
    <row r="1025" spans="1:2" x14ac:dyDescent="0.2">
      <c r="A1025" s="30">
        <v>20.525771334058401</v>
      </c>
      <c r="B1025" s="30">
        <v>2.12885654117632E-4</v>
      </c>
    </row>
    <row r="1026" spans="1:2" x14ac:dyDescent="0.2">
      <c r="A1026" s="30">
        <v>20.5552545576456</v>
      </c>
      <c r="B1026" s="30">
        <v>2.11756492094921E-4</v>
      </c>
    </row>
    <row r="1027" spans="1:2" x14ac:dyDescent="0.2">
      <c r="A1027" s="30">
        <v>20.5896516518307</v>
      </c>
      <c r="B1027" s="30">
        <v>2.00984577975872E-4</v>
      </c>
    </row>
    <row r="1028" spans="1:2" x14ac:dyDescent="0.2">
      <c r="A1028" s="30">
        <v>20.619134875417899</v>
      </c>
      <c r="B1028" s="30">
        <v>1.9051069795258699E-4</v>
      </c>
    </row>
    <row r="1029" spans="1:2" x14ac:dyDescent="0.2">
      <c r="A1029" s="30">
        <v>20.653531969603101</v>
      </c>
      <c r="B1029" s="30">
        <v>1.9520267222179801E-4</v>
      </c>
    </row>
    <row r="1030" spans="1:2" x14ac:dyDescent="0.2">
      <c r="A1030" s="30">
        <v>20.6830151931903</v>
      </c>
      <c r="B1030" s="30">
        <v>2.0956385305981399E-4</v>
      </c>
    </row>
    <row r="1031" spans="1:2" x14ac:dyDescent="0.2">
      <c r="A1031" s="30">
        <v>20.7124984167775</v>
      </c>
      <c r="B1031" s="30">
        <v>2.0369808144581701E-4</v>
      </c>
    </row>
    <row r="1032" spans="1:2" x14ac:dyDescent="0.2">
      <c r="A1032" s="30">
        <v>20.746895510962599</v>
      </c>
      <c r="B1032" s="30">
        <v>1.9965109899085901E-4</v>
      </c>
    </row>
    <row r="1033" spans="1:2" x14ac:dyDescent="0.2">
      <c r="A1033" s="30">
        <v>20.776378734549802</v>
      </c>
      <c r="B1033" s="30">
        <v>1.9825310372907401E-4</v>
      </c>
    </row>
    <row r="1034" spans="1:2" x14ac:dyDescent="0.2">
      <c r="A1034" s="30">
        <v>20.810775828734901</v>
      </c>
      <c r="B1034" s="30">
        <v>1.94676222526721E-4</v>
      </c>
    </row>
    <row r="1035" spans="1:2" x14ac:dyDescent="0.2">
      <c r="A1035" s="30">
        <v>20.8402590523222</v>
      </c>
      <c r="B1035" s="30">
        <v>1.9024650334907001E-4</v>
      </c>
    </row>
    <row r="1036" spans="1:2" x14ac:dyDescent="0.2">
      <c r="A1036" s="30">
        <v>20.874656146507299</v>
      </c>
      <c r="B1036" s="30">
        <v>1.89478117736247E-4</v>
      </c>
    </row>
    <row r="1037" spans="1:2" x14ac:dyDescent="0.2">
      <c r="A1037" s="30">
        <v>20.904139370094502</v>
      </c>
      <c r="B1037" s="30">
        <v>1.8003392908509701E-4</v>
      </c>
    </row>
    <row r="1038" spans="1:2" x14ac:dyDescent="0.2">
      <c r="A1038" s="30">
        <v>20.938536464279601</v>
      </c>
      <c r="B1038" s="30">
        <v>1.8526586906478801E-4</v>
      </c>
    </row>
    <row r="1039" spans="1:2" x14ac:dyDescent="0.2">
      <c r="A1039" s="30">
        <v>20.968019687866899</v>
      </c>
      <c r="B1039" s="30">
        <v>1.76970641634653E-4</v>
      </c>
    </row>
    <row r="1040" spans="1:2" x14ac:dyDescent="0.2">
      <c r="A1040" s="30">
        <v>21.002416782051998</v>
      </c>
      <c r="B1040" s="30">
        <v>1.7580768423332499E-4</v>
      </c>
    </row>
    <row r="1041" spans="1:2" x14ac:dyDescent="0.2">
      <c r="A1041" s="30">
        <v>21.031900005639201</v>
      </c>
      <c r="B1041" s="30">
        <v>1.7383765214828799E-4</v>
      </c>
    </row>
    <row r="1042" spans="1:2" x14ac:dyDescent="0.2">
      <c r="A1042" s="30">
        <v>21.0662970998243</v>
      </c>
      <c r="B1042" s="30">
        <v>1.6464610911354899E-4</v>
      </c>
    </row>
    <row r="1043" spans="1:2" x14ac:dyDescent="0.2">
      <c r="A1043" s="30">
        <v>21.095780323411599</v>
      </c>
      <c r="B1043" s="30">
        <v>1.6991188366992401E-4</v>
      </c>
    </row>
    <row r="1044" spans="1:2" x14ac:dyDescent="0.2">
      <c r="A1044" s="30">
        <v>21.130177417596698</v>
      </c>
      <c r="B1044" s="30">
        <v>1.9022981470786699E-4</v>
      </c>
    </row>
    <row r="1045" spans="1:2" x14ac:dyDescent="0.2">
      <c r="A1045" s="30">
        <v>21.159660641183901</v>
      </c>
      <c r="B1045" s="30">
        <v>1.8099533960881401E-4</v>
      </c>
    </row>
    <row r="1046" spans="1:2" x14ac:dyDescent="0.2">
      <c r="A1046" s="30">
        <v>21.194057735369</v>
      </c>
      <c r="B1046" s="30">
        <v>1.7040454105100801E-4</v>
      </c>
    </row>
    <row r="1047" spans="1:2" x14ac:dyDescent="0.2">
      <c r="A1047" s="30">
        <v>21.2235409589562</v>
      </c>
      <c r="B1047" s="30">
        <v>1.7689925345017201E-4</v>
      </c>
    </row>
    <row r="1048" spans="1:2" x14ac:dyDescent="0.2">
      <c r="A1048" s="30">
        <v>21.253024182543399</v>
      </c>
      <c r="B1048" s="30">
        <v>1.7057324110962601E-4</v>
      </c>
    </row>
    <row r="1049" spans="1:2" x14ac:dyDescent="0.2">
      <c r="A1049" s="30">
        <v>21.287421276728502</v>
      </c>
      <c r="B1049" s="30">
        <v>1.8266548760660799E-4</v>
      </c>
    </row>
    <row r="1050" spans="1:2" x14ac:dyDescent="0.2">
      <c r="A1050" s="30">
        <v>21.3169045003158</v>
      </c>
      <c r="B1050" s="30">
        <v>1.6621788868684999E-4</v>
      </c>
    </row>
    <row r="1051" spans="1:2" x14ac:dyDescent="0.2">
      <c r="A1051" s="30">
        <v>21.351301594500899</v>
      </c>
      <c r="B1051" s="30">
        <v>1.87695720145615E-4</v>
      </c>
    </row>
    <row r="1052" spans="1:2" x14ac:dyDescent="0.2">
      <c r="A1052" s="30">
        <v>21.380784818088099</v>
      </c>
      <c r="B1052" s="30">
        <v>1.90454919043661E-4</v>
      </c>
    </row>
    <row r="1053" spans="1:2" x14ac:dyDescent="0.2">
      <c r="A1053" s="30">
        <v>21.415181912273201</v>
      </c>
      <c r="B1053" s="30">
        <v>2.1020237923833401E-4</v>
      </c>
    </row>
    <row r="1054" spans="1:2" x14ac:dyDescent="0.2">
      <c r="A1054" s="30">
        <v>21.444665135860401</v>
      </c>
      <c r="B1054" s="30">
        <v>2.2590261739278901E-4</v>
      </c>
    </row>
    <row r="1055" spans="1:2" x14ac:dyDescent="0.2">
      <c r="A1055" s="30">
        <v>21.4790622300455</v>
      </c>
      <c r="B1055" s="30">
        <v>2.12537250948644E-4</v>
      </c>
    </row>
    <row r="1056" spans="1:2" x14ac:dyDescent="0.2">
      <c r="A1056" s="30">
        <v>21.508545453632799</v>
      </c>
      <c r="B1056" s="30">
        <v>2.0790534976782E-4</v>
      </c>
    </row>
    <row r="1057" spans="1:2" x14ac:dyDescent="0.2">
      <c r="A1057" s="30">
        <v>21.542942547817901</v>
      </c>
      <c r="B1057" s="30">
        <v>1.8151714302609001E-4</v>
      </c>
    </row>
    <row r="1058" spans="1:2" x14ac:dyDescent="0.2">
      <c r="A1058" s="30">
        <v>21.572425771405101</v>
      </c>
      <c r="B1058" s="30">
        <v>1.7129975865183401E-4</v>
      </c>
    </row>
    <row r="1059" spans="1:2" x14ac:dyDescent="0.2">
      <c r="A1059" s="30">
        <v>21.6068228655902</v>
      </c>
      <c r="B1059" s="30">
        <v>1.7703333981101599E-4</v>
      </c>
    </row>
    <row r="1060" spans="1:2" x14ac:dyDescent="0.2">
      <c r="A1060" s="30">
        <v>21.636306089177499</v>
      </c>
      <c r="B1060" s="30">
        <v>1.7257088339957399E-4</v>
      </c>
    </row>
    <row r="1061" spans="1:2" x14ac:dyDescent="0.2">
      <c r="A1061" s="30">
        <v>21.670703183362601</v>
      </c>
      <c r="B1061" s="30">
        <v>1.70028907468118E-4</v>
      </c>
    </row>
    <row r="1062" spans="1:2" x14ac:dyDescent="0.2">
      <c r="A1062" s="30">
        <v>21.7001864069498</v>
      </c>
      <c r="B1062" s="30">
        <v>1.61206886851555E-4</v>
      </c>
    </row>
    <row r="1063" spans="1:2" x14ac:dyDescent="0.2">
      <c r="A1063" s="30">
        <v>21.7345835011349</v>
      </c>
      <c r="B1063" s="30">
        <v>1.5673671678481701E-4</v>
      </c>
    </row>
    <row r="1064" spans="1:2" x14ac:dyDescent="0.2">
      <c r="A1064" s="30">
        <v>21.764066724722099</v>
      </c>
      <c r="B1064" s="30">
        <v>1.5248543296938601E-4</v>
      </c>
    </row>
    <row r="1065" spans="1:2" x14ac:dyDescent="0.2">
      <c r="A1065" s="30">
        <v>21.793549948309401</v>
      </c>
      <c r="B1065" s="30">
        <v>1.6375506255660301E-4</v>
      </c>
    </row>
    <row r="1066" spans="1:2" x14ac:dyDescent="0.2">
      <c r="A1066" s="30">
        <v>21.8279470424945</v>
      </c>
      <c r="B1066" s="30">
        <v>1.7347397706203799E-4</v>
      </c>
    </row>
    <row r="1067" spans="1:2" x14ac:dyDescent="0.2">
      <c r="A1067" s="30">
        <v>21.8574302660817</v>
      </c>
      <c r="B1067" s="30">
        <v>1.78874633244535E-4</v>
      </c>
    </row>
    <row r="1068" spans="1:2" x14ac:dyDescent="0.2">
      <c r="A1068" s="30">
        <v>21.891827360266799</v>
      </c>
      <c r="B1068" s="30">
        <v>1.70703886734676E-4</v>
      </c>
    </row>
    <row r="1069" spans="1:2" x14ac:dyDescent="0.2">
      <c r="A1069" s="30">
        <v>21.921310583854002</v>
      </c>
      <c r="B1069" s="30">
        <v>1.7578598458149999E-4</v>
      </c>
    </row>
    <row r="1070" spans="1:2" x14ac:dyDescent="0.2">
      <c r="A1070" s="30">
        <v>21.955707678039101</v>
      </c>
      <c r="B1070" s="30">
        <v>1.9688574202047799E-4</v>
      </c>
    </row>
    <row r="1071" spans="1:2" x14ac:dyDescent="0.2">
      <c r="A1071" s="30">
        <v>21.9851909016263</v>
      </c>
      <c r="B1071" s="30">
        <v>2.0526098927240599E-4</v>
      </c>
    </row>
    <row r="1072" spans="1:2" x14ac:dyDescent="0.2">
      <c r="A1072" s="30">
        <v>22.019587995811399</v>
      </c>
      <c r="B1072" s="30">
        <v>1.8049411252158001E-4</v>
      </c>
    </row>
    <row r="1073" spans="1:2" x14ac:dyDescent="0.2">
      <c r="A1073" s="30">
        <v>22.049071219398702</v>
      </c>
      <c r="B1073" s="30">
        <v>1.7955334857665999E-4</v>
      </c>
    </row>
    <row r="1074" spans="1:2" x14ac:dyDescent="0.2">
      <c r="A1074" s="30">
        <v>22.083468313583801</v>
      </c>
      <c r="B1074" s="30">
        <v>1.65656154363533E-4</v>
      </c>
    </row>
    <row r="1075" spans="1:2" x14ac:dyDescent="0.2">
      <c r="A1075" s="30">
        <v>22.112951537171</v>
      </c>
      <c r="B1075" s="30">
        <v>1.52765232653874E-4</v>
      </c>
    </row>
    <row r="1076" spans="1:2" x14ac:dyDescent="0.2">
      <c r="A1076" s="30">
        <v>22.147348631356099</v>
      </c>
      <c r="B1076" s="30">
        <v>1.75921453369366E-4</v>
      </c>
    </row>
    <row r="1077" spans="1:2" x14ac:dyDescent="0.2">
      <c r="A1077" s="30">
        <v>22.176831854943401</v>
      </c>
      <c r="B1077" s="30">
        <v>1.88405232579647E-4</v>
      </c>
    </row>
    <row r="1078" spans="1:2" x14ac:dyDescent="0.2">
      <c r="A1078" s="30">
        <v>22.2112289491285</v>
      </c>
      <c r="B1078" s="30">
        <v>1.7477585968735199E-4</v>
      </c>
    </row>
    <row r="1079" spans="1:2" x14ac:dyDescent="0.2">
      <c r="A1079" s="30">
        <v>22.2407121727157</v>
      </c>
      <c r="B1079" s="30">
        <v>1.7655561513491599E-4</v>
      </c>
    </row>
    <row r="1080" spans="1:2" x14ac:dyDescent="0.2">
      <c r="A1080" s="30">
        <v>22.275109266900799</v>
      </c>
      <c r="B1080" s="30">
        <v>1.7955189072865299E-4</v>
      </c>
    </row>
    <row r="1081" spans="1:2" x14ac:dyDescent="0.2">
      <c r="A1081" s="30">
        <v>22.304592490488101</v>
      </c>
      <c r="B1081" s="30">
        <v>1.65301422130535E-4</v>
      </c>
    </row>
    <row r="1082" spans="1:2" x14ac:dyDescent="0.2">
      <c r="A1082" s="30">
        <v>22.334075714075301</v>
      </c>
      <c r="B1082" s="30">
        <v>1.56942439153885E-4</v>
      </c>
    </row>
    <row r="1083" spans="1:2" x14ac:dyDescent="0.2">
      <c r="A1083" s="30">
        <v>22.3684728082604</v>
      </c>
      <c r="B1083" s="30">
        <v>1.6470659391411199E-4</v>
      </c>
    </row>
    <row r="1084" spans="1:2" x14ac:dyDescent="0.2">
      <c r="A1084" s="30">
        <v>22.397956031847599</v>
      </c>
      <c r="B1084" s="30">
        <v>1.67806240565941E-4</v>
      </c>
    </row>
    <row r="1085" spans="1:2" x14ac:dyDescent="0.2">
      <c r="A1085" s="30">
        <v>22.432353126032702</v>
      </c>
      <c r="B1085" s="30">
        <v>1.66640204841647E-4</v>
      </c>
    </row>
    <row r="1086" spans="1:2" x14ac:dyDescent="0.2">
      <c r="A1086" s="30">
        <v>22.461836349619901</v>
      </c>
      <c r="B1086" s="30">
        <v>1.4651598415457099E-4</v>
      </c>
    </row>
    <row r="1087" spans="1:2" x14ac:dyDescent="0.2">
      <c r="A1087" s="30">
        <v>22.496233443805099</v>
      </c>
      <c r="B1087" s="30">
        <v>1.5520271318958799E-4</v>
      </c>
    </row>
    <row r="1088" spans="1:2" x14ac:dyDescent="0.2">
      <c r="A1088" s="30">
        <v>22.525716667392299</v>
      </c>
      <c r="B1088" s="30">
        <v>1.40406552343043E-4</v>
      </c>
    </row>
    <row r="1089" spans="1:2" x14ac:dyDescent="0.2">
      <c r="A1089" s="30">
        <v>22.560113761577401</v>
      </c>
      <c r="B1089" s="30">
        <v>1.36405446549887E-4</v>
      </c>
    </row>
    <row r="1090" spans="1:2" x14ac:dyDescent="0.2">
      <c r="A1090" s="30">
        <v>22.589596985164601</v>
      </c>
      <c r="B1090" s="30">
        <v>1.2472845955555101E-4</v>
      </c>
    </row>
    <row r="1091" spans="1:2" x14ac:dyDescent="0.2">
      <c r="A1091" s="30">
        <v>22.6239940793497</v>
      </c>
      <c r="B1091" s="30">
        <v>1.2699858716463901E-4</v>
      </c>
    </row>
    <row r="1092" spans="1:2" x14ac:dyDescent="0.2">
      <c r="A1092" s="30">
        <v>22.653477302936899</v>
      </c>
      <c r="B1092" s="30">
        <v>1.2960462222414299E-4</v>
      </c>
    </row>
    <row r="1093" spans="1:2" x14ac:dyDescent="0.2">
      <c r="A1093" s="30">
        <v>22.687874397121998</v>
      </c>
      <c r="B1093" s="30">
        <v>1.16980594122478E-4</v>
      </c>
    </row>
    <row r="1094" spans="1:2" x14ac:dyDescent="0.2">
      <c r="A1094" s="30">
        <v>22.717357620709301</v>
      </c>
      <c r="B1094" s="30">
        <v>1.2881862978144899E-4</v>
      </c>
    </row>
    <row r="1095" spans="1:2" x14ac:dyDescent="0.2">
      <c r="A1095" s="30">
        <v>22.7517547148944</v>
      </c>
      <c r="B1095" s="30">
        <v>1.4824328501352E-4</v>
      </c>
    </row>
    <row r="1096" spans="1:2" x14ac:dyDescent="0.2">
      <c r="A1096" s="30">
        <v>22.781237938481599</v>
      </c>
      <c r="B1096" s="30">
        <v>1.33419711139283E-4</v>
      </c>
    </row>
    <row r="1097" spans="1:2" x14ac:dyDescent="0.2">
      <c r="A1097" s="30">
        <v>22.810721162068901</v>
      </c>
      <c r="B1097" s="30">
        <v>1.2052648133890599E-4</v>
      </c>
    </row>
    <row r="1098" spans="1:2" x14ac:dyDescent="0.2">
      <c r="A1098" s="30">
        <v>22.845118256254</v>
      </c>
      <c r="B1098" s="30">
        <v>1.2463502392554999E-4</v>
      </c>
    </row>
    <row r="1099" spans="1:2" x14ac:dyDescent="0.2">
      <c r="A1099" s="30">
        <v>22.8746014798412</v>
      </c>
      <c r="B1099" s="30">
        <v>1.5990358865118E-4</v>
      </c>
    </row>
    <row r="1100" spans="1:2" x14ac:dyDescent="0.2">
      <c r="A1100" s="30">
        <v>22.908998574026299</v>
      </c>
      <c r="B1100" s="30">
        <v>1.6108803572635201E-4</v>
      </c>
    </row>
    <row r="1101" spans="1:2" x14ac:dyDescent="0.2">
      <c r="A1101" s="30">
        <v>22.938481797613601</v>
      </c>
      <c r="B1101" s="30">
        <v>1.71152700485792E-4</v>
      </c>
    </row>
    <row r="1102" spans="1:2" x14ac:dyDescent="0.2">
      <c r="A1102" s="30">
        <v>22.9728788917987</v>
      </c>
      <c r="B1102" s="30">
        <v>1.6397682890832599E-4</v>
      </c>
    </row>
    <row r="1103" spans="1:2" x14ac:dyDescent="0.2">
      <c r="A1103" s="30">
        <v>23.0023621153859</v>
      </c>
      <c r="B1103" s="30">
        <v>1.6518461983435501E-4</v>
      </c>
    </row>
    <row r="1104" spans="1:2" x14ac:dyDescent="0.2">
      <c r="A1104" s="30">
        <v>23.036759209570999</v>
      </c>
      <c r="B1104" s="30">
        <v>1.67978165853683E-4</v>
      </c>
    </row>
    <row r="1105" spans="1:2" x14ac:dyDescent="0.2">
      <c r="A1105" s="30">
        <v>23.066242433158202</v>
      </c>
      <c r="B1105" s="30">
        <v>1.7806279284282201E-4</v>
      </c>
    </row>
    <row r="1106" spans="1:2" x14ac:dyDescent="0.2">
      <c r="A1106" s="30">
        <v>23.100639527343301</v>
      </c>
      <c r="B1106" s="30">
        <v>1.6778602711945201E-4</v>
      </c>
    </row>
    <row r="1107" spans="1:2" x14ac:dyDescent="0.2">
      <c r="A1107" s="30">
        <v>23.1301227509305</v>
      </c>
      <c r="B1107" s="30">
        <v>1.7020749741436701E-4</v>
      </c>
    </row>
    <row r="1108" spans="1:2" x14ac:dyDescent="0.2">
      <c r="A1108" s="30">
        <v>23.164519845115599</v>
      </c>
      <c r="B1108" s="30">
        <v>1.62543480988819E-4</v>
      </c>
    </row>
    <row r="1109" spans="1:2" x14ac:dyDescent="0.2">
      <c r="A1109" s="30">
        <v>23.194003068702902</v>
      </c>
      <c r="B1109" s="30">
        <v>1.5237553075777701E-4</v>
      </c>
    </row>
    <row r="1110" spans="1:2" x14ac:dyDescent="0.2">
      <c r="A1110" s="30">
        <v>23.228400162888001</v>
      </c>
      <c r="B1110" s="30">
        <v>1.457766668098E-4</v>
      </c>
    </row>
    <row r="1111" spans="1:2" x14ac:dyDescent="0.2">
      <c r="A1111" s="30">
        <v>23.2578833864752</v>
      </c>
      <c r="B1111" s="30">
        <v>1.51935886368063E-4</v>
      </c>
    </row>
    <row r="1112" spans="1:2" x14ac:dyDescent="0.2">
      <c r="A1112" s="30">
        <v>23.292280480660299</v>
      </c>
      <c r="B1112" s="30">
        <v>1.44512128024761E-4</v>
      </c>
    </row>
    <row r="1113" spans="1:2" x14ac:dyDescent="0.2">
      <c r="A1113" s="30">
        <v>23.321763704247498</v>
      </c>
      <c r="B1113" s="30">
        <v>1.4006174956254799E-4</v>
      </c>
    </row>
    <row r="1114" spans="1:2" x14ac:dyDescent="0.2">
      <c r="A1114" s="30">
        <v>23.351246927834801</v>
      </c>
      <c r="B1114" s="30">
        <v>1.42809502858523E-4</v>
      </c>
    </row>
    <row r="1115" spans="1:2" x14ac:dyDescent="0.2">
      <c r="A1115" s="30">
        <v>23.3856440220199</v>
      </c>
      <c r="B1115" s="30">
        <v>1.45016824996126E-4</v>
      </c>
    </row>
    <row r="1116" spans="1:2" x14ac:dyDescent="0.2">
      <c r="A1116" s="30">
        <v>23.415127245607099</v>
      </c>
      <c r="B1116" s="30">
        <v>1.3574396701082701E-4</v>
      </c>
    </row>
    <row r="1117" spans="1:2" x14ac:dyDescent="0.2">
      <c r="A1117" s="30">
        <v>23.449524339792202</v>
      </c>
      <c r="B1117" s="30">
        <v>1.20083147085699E-4</v>
      </c>
    </row>
    <row r="1118" spans="1:2" x14ac:dyDescent="0.2">
      <c r="A1118" s="30">
        <v>23.479007563379501</v>
      </c>
      <c r="B1118" s="30">
        <v>1.1332239535866001E-4</v>
      </c>
    </row>
    <row r="1119" spans="1:2" x14ac:dyDescent="0.2">
      <c r="A1119" s="30">
        <v>23.5134046575646</v>
      </c>
      <c r="B1119" s="30">
        <v>1.05167962864436E-4</v>
      </c>
    </row>
    <row r="1120" spans="1:2" x14ac:dyDescent="0.2">
      <c r="A1120" s="30">
        <v>23.542887881151799</v>
      </c>
      <c r="B1120" s="30">
        <v>1.06231635504629E-4</v>
      </c>
    </row>
    <row r="1121" spans="1:2" x14ac:dyDescent="0.2">
      <c r="A1121" s="30">
        <v>23.577284975336902</v>
      </c>
      <c r="B1121" s="30">
        <v>9.8461330445471297E-5</v>
      </c>
    </row>
    <row r="1122" spans="1:2" x14ac:dyDescent="0.2">
      <c r="A1122" s="30">
        <v>23.606768198924101</v>
      </c>
      <c r="B1122" s="30">
        <v>9.2514819040730395E-5</v>
      </c>
    </row>
    <row r="1123" spans="1:2" x14ac:dyDescent="0.2">
      <c r="A1123" s="30">
        <v>23.6411652931092</v>
      </c>
      <c r="B1123" s="30">
        <v>9.1162129208345499E-5</v>
      </c>
    </row>
    <row r="1124" spans="1:2" x14ac:dyDescent="0.2">
      <c r="A1124" s="30">
        <v>23.670648516696499</v>
      </c>
      <c r="B1124" s="30">
        <v>9.3731017403367797E-5</v>
      </c>
    </row>
    <row r="1125" spans="1:2" x14ac:dyDescent="0.2">
      <c r="A1125" s="30">
        <v>23.705045610881601</v>
      </c>
      <c r="B1125" s="30">
        <v>9.4023030971432807E-5</v>
      </c>
    </row>
    <row r="1126" spans="1:2" x14ac:dyDescent="0.2">
      <c r="A1126" s="30">
        <v>23.734528834468801</v>
      </c>
      <c r="B1126" s="30">
        <v>8.3549948100023806E-5</v>
      </c>
    </row>
    <row r="1127" spans="1:2" x14ac:dyDescent="0.2">
      <c r="A1127" s="30">
        <v>23.7689259286539</v>
      </c>
      <c r="B1127" s="30">
        <v>8.3372511296029699E-5</v>
      </c>
    </row>
    <row r="1128" spans="1:2" x14ac:dyDescent="0.2">
      <c r="A1128" s="30">
        <v>23.798409152241099</v>
      </c>
      <c r="B1128" s="30">
        <v>7.7507907130418906E-5</v>
      </c>
    </row>
    <row r="1129" spans="1:2" x14ac:dyDescent="0.2">
      <c r="A1129" s="30">
        <v>23.832806246426198</v>
      </c>
      <c r="B1129" s="30">
        <v>7.6683626110159498E-5</v>
      </c>
    </row>
    <row r="1130" spans="1:2" x14ac:dyDescent="0.2">
      <c r="A1130" s="30">
        <v>23.862289470013501</v>
      </c>
      <c r="B1130" s="30">
        <v>9.2624217284947697E-5</v>
      </c>
    </row>
    <row r="1131" spans="1:2" x14ac:dyDescent="0.2">
      <c r="A1131" s="30">
        <v>23.8917726936007</v>
      </c>
      <c r="B1131" s="30">
        <v>8.4974178267437097E-5</v>
      </c>
    </row>
    <row r="1132" spans="1:2" x14ac:dyDescent="0.2">
      <c r="A1132" s="30">
        <v>23.926169787785799</v>
      </c>
      <c r="B1132" s="30">
        <v>6.7847669360179496E-5</v>
      </c>
    </row>
    <row r="1133" spans="1:2" x14ac:dyDescent="0.2">
      <c r="A1133" s="30">
        <v>23.955653011372998</v>
      </c>
      <c r="B1133" s="30">
        <v>7.23167274810191E-5</v>
      </c>
    </row>
    <row r="1134" spans="1:2" x14ac:dyDescent="0.2">
      <c r="A1134" s="30">
        <v>23.990050105558101</v>
      </c>
      <c r="B1134" s="30">
        <v>6.0101755138448299E-5</v>
      </c>
    </row>
    <row r="1135" spans="1:2" x14ac:dyDescent="0.2">
      <c r="A1135" s="30">
        <v>24.0195333291454</v>
      </c>
      <c r="B1135" s="30">
        <v>9.1467166304911598E-5</v>
      </c>
    </row>
    <row r="1136" spans="1:2" x14ac:dyDescent="0.2">
      <c r="A1136" s="30">
        <v>24.053930423330499</v>
      </c>
      <c r="B1136" s="30">
        <v>9.2489408104595394E-5</v>
      </c>
    </row>
    <row r="1137" spans="1:2" x14ac:dyDescent="0.2">
      <c r="A1137" s="30">
        <v>24.083413646917698</v>
      </c>
      <c r="B1137" s="30">
        <v>8.7968960621210299E-5</v>
      </c>
    </row>
    <row r="1138" spans="1:2" x14ac:dyDescent="0.2">
      <c r="A1138" s="30">
        <v>24.117810741102801</v>
      </c>
      <c r="B1138" s="30">
        <v>1.07908806281958E-4</v>
      </c>
    </row>
    <row r="1139" spans="1:2" x14ac:dyDescent="0.2">
      <c r="A1139" s="30">
        <v>24.1472939646901</v>
      </c>
      <c r="B1139" s="30">
        <v>1.11328761385271E-4</v>
      </c>
    </row>
    <row r="1140" spans="1:2" x14ac:dyDescent="0.2">
      <c r="A1140" s="30">
        <v>24.181691058875199</v>
      </c>
      <c r="B1140" s="30">
        <v>1.1956349339410799E-4</v>
      </c>
    </row>
    <row r="1141" spans="1:2" x14ac:dyDescent="0.2">
      <c r="A1141" s="30">
        <v>24.211174282462402</v>
      </c>
      <c r="B1141" s="30">
        <v>1.2626145071654101E-4</v>
      </c>
    </row>
    <row r="1142" spans="1:2" x14ac:dyDescent="0.2">
      <c r="A1142" s="30">
        <v>24.245571376647501</v>
      </c>
      <c r="B1142" s="30">
        <v>1.2099297727674301E-4</v>
      </c>
    </row>
    <row r="1143" spans="1:2" x14ac:dyDescent="0.2">
      <c r="A1143" s="30">
        <v>24.2750546002347</v>
      </c>
      <c r="B1143" s="30">
        <v>1.13417289579806E-4</v>
      </c>
    </row>
    <row r="1144" spans="1:2" x14ac:dyDescent="0.2">
      <c r="A1144" s="30">
        <v>24.309451694419799</v>
      </c>
      <c r="B1144" s="30">
        <v>1.25673974512191E-4</v>
      </c>
    </row>
    <row r="1145" spans="1:2" x14ac:dyDescent="0.2">
      <c r="A1145" s="30">
        <v>24.338934918007102</v>
      </c>
      <c r="B1145" s="30">
        <v>1.1400351947083E-4</v>
      </c>
    </row>
    <row r="1146" spans="1:2" x14ac:dyDescent="0.2">
      <c r="A1146" s="30">
        <v>24.373332012192201</v>
      </c>
      <c r="B1146" s="30">
        <v>1.49587029037747E-4</v>
      </c>
    </row>
    <row r="1147" spans="1:2" x14ac:dyDescent="0.2">
      <c r="A1147" s="30">
        <v>24.4028152357794</v>
      </c>
      <c r="B1147" s="30">
        <v>1.32243900684086E-4</v>
      </c>
    </row>
    <row r="1148" spans="1:2" x14ac:dyDescent="0.2">
      <c r="A1148" s="30">
        <v>24.432298459366599</v>
      </c>
      <c r="B1148" s="30">
        <v>1.14747385895272E-4</v>
      </c>
    </row>
    <row r="1149" spans="1:2" x14ac:dyDescent="0.2">
      <c r="A1149" s="30">
        <v>24.466695553551698</v>
      </c>
      <c r="B1149" s="30">
        <v>1.08446885043089E-4</v>
      </c>
    </row>
    <row r="1150" spans="1:2" x14ac:dyDescent="0.2">
      <c r="A1150" s="30">
        <v>24.496178777138901</v>
      </c>
      <c r="B1150" s="30">
        <v>1.1932369281064E-4</v>
      </c>
    </row>
    <row r="1151" spans="1:2" x14ac:dyDescent="0.2">
      <c r="A1151" s="30">
        <v>24.530575871324</v>
      </c>
      <c r="B1151" s="30">
        <v>1.1959504372871901E-4</v>
      </c>
    </row>
    <row r="1152" spans="1:2" x14ac:dyDescent="0.2">
      <c r="A1152" s="30">
        <v>24.560059094911299</v>
      </c>
      <c r="B1152" s="30">
        <v>1.1300533047527701E-4</v>
      </c>
    </row>
    <row r="1153" spans="1:2" x14ac:dyDescent="0.2">
      <c r="A1153" s="30">
        <v>24.594456189096402</v>
      </c>
      <c r="B1153" s="30">
        <v>9.3447086117708195E-5</v>
      </c>
    </row>
    <row r="1154" spans="1:2" x14ac:dyDescent="0.2">
      <c r="A1154" s="30">
        <v>24.623939412683601</v>
      </c>
      <c r="B1154" s="30">
        <v>8.7487430842584995E-5</v>
      </c>
    </row>
    <row r="1155" spans="1:2" x14ac:dyDescent="0.2">
      <c r="A1155" s="30">
        <v>24.6583365068687</v>
      </c>
      <c r="B1155" s="30">
        <v>8.76303199557044E-5</v>
      </c>
    </row>
    <row r="1156" spans="1:2" x14ac:dyDescent="0.2">
      <c r="A1156" s="30">
        <v>24.687819730455999</v>
      </c>
      <c r="B1156" s="30">
        <v>1.1119579121122599E-4</v>
      </c>
    </row>
    <row r="1157" spans="1:2" x14ac:dyDescent="0.2">
      <c r="A1157" s="30">
        <v>24.722216824641102</v>
      </c>
      <c r="B1157" s="30">
        <v>1.03853729279214E-4</v>
      </c>
    </row>
    <row r="1158" spans="1:2" x14ac:dyDescent="0.2">
      <c r="A1158" s="30">
        <v>24.751700048228301</v>
      </c>
      <c r="B1158" s="30">
        <v>9.50179245608825E-5</v>
      </c>
    </row>
    <row r="1159" spans="1:2" x14ac:dyDescent="0.2">
      <c r="A1159" s="30">
        <v>24.7860971424134</v>
      </c>
      <c r="B1159" s="30">
        <v>8.1912901786294399E-5</v>
      </c>
    </row>
    <row r="1160" spans="1:2" x14ac:dyDescent="0.2">
      <c r="A1160" s="30">
        <v>24.815580366000699</v>
      </c>
      <c r="B1160" s="30">
        <v>7.8291704358328498E-5</v>
      </c>
    </row>
    <row r="1161" spans="1:2" x14ac:dyDescent="0.2">
      <c r="A1161" s="30">
        <v>24.849977460185801</v>
      </c>
      <c r="B1161" s="30">
        <v>7.5731228505927203E-5</v>
      </c>
    </row>
    <row r="1162" spans="1:2" x14ac:dyDescent="0.2">
      <c r="A1162" s="30">
        <v>24.879460683773001</v>
      </c>
      <c r="B1162" s="30">
        <v>6.7453505052356998E-5</v>
      </c>
    </row>
    <row r="1163" spans="1:2" x14ac:dyDescent="0.2">
      <c r="A1163" s="30">
        <v>24.9138577779581</v>
      </c>
      <c r="B1163" s="30">
        <v>1.05853852024846E-4</v>
      </c>
    </row>
    <row r="1164" spans="1:2" x14ac:dyDescent="0.2">
      <c r="A1164" s="30">
        <v>24.943341001545299</v>
      </c>
      <c r="B1164" s="30">
        <v>1.1064506213581699E-4</v>
      </c>
    </row>
    <row r="1165" spans="1:2" x14ac:dyDescent="0.2">
      <c r="A1165" s="30">
        <v>24.972824225132499</v>
      </c>
      <c r="B1165" s="30">
        <v>1.37741643628779E-4</v>
      </c>
    </row>
    <row r="1166" spans="1:2" x14ac:dyDescent="0.2">
      <c r="A1166" s="30">
        <v>25.007221319317601</v>
      </c>
      <c r="B1166" s="30">
        <v>1.2089742197728699E-4</v>
      </c>
    </row>
    <row r="1167" spans="1:2" x14ac:dyDescent="0.2">
      <c r="A1167" s="30">
        <v>25.0367045429049</v>
      </c>
      <c r="B1167" s="30">
        <v>1.0413317402403399E-4</v>
      </c>
    </row>
    <row r="1168" spans="1:2" x14ac:dyDescent="0.2">
      <c r="A1168" s="30">
        <v>25.071101637089999</v>
      </c>
      <c r="B1168" s="30">
        <v>1.2527210481689399E-4</v>
      </c>
    </row>
    <row r="1169" spans="1:2" x14ac:dyDescent="0.2">
      <c r="A1169" s="30">
        <v>25.100584860677198</v>
      </c>
      <c r="B1169" s="30">
        <v>1.3368272228714E-4</v>
      </c>
    </row>
    <row r="1170" spans="1:2" x14ac:dyDescent="0.2">
      <c r="A1170" s="30">
        <v>25.134981954862301</v>
      </c>
      <c r="B1170" s="30">
        <v>1.19067212187528E-4</v>
      </c>
    </row>
    <row r="1171" spans="1:2" x14ac:dyDescent="0.2">
      <c r="A1171" s="30">
        <v>25.1644651784495</v>
      </c>
      <c r="B1171" s="30">
        <v>1.10040868487732E-4</v>
      </c>
    </row>
    <row r="1172" spans="1:2" x14ac:dyDescent="0.2">
      <c r="A1172" s="30">
        <v>25.198862272634599</v>
      </c>
      <c r="B1172" s="30">
        <v>9.3113296321465901E-5</v>
      </c>
    </row>
    <row r="1173" spans="1:2" x14ac:dyDescent="0.2">
      <c r="A1173" s="30">
        <v>25.228345496221898</v>
      </c>
      <c r="B1173" s="30">
        <v>9.0297778681877096E-5</v>
      </c>
    </row>
    <row r="1174" spans="1:2" x14ac:dyDescent="0.2">
      <c r="A1174" s="30">
        <v>25.262742590407001</v>
      </c>
      <c r="B1174" s="30">
        <v>8.7592100424877003E-5</v>
      </c>
    </row>
    <row r="1175" spans="1:2" x14ac:dyDescent="0.2">
      <c r="A1175" s="30">
        <v>25.2922258139942</v>
      </c>
      <c r="B1175" s="30">
        <v>7.8558291676661098E-5</v>
      </c>
    </row>
    <row r="1176" spans="1:2" x14ac:dyDescent="0.2">
      <c r="A1176" s="30">
        <v>25.326622908179299</v>
      </c>
      <c r="B1176" s="30">
        <v>8.0790451074861495E-5</v>
      </c>
    </row>
    <row r="1177" spans="1:2" x14ac:dyDescent="0.2">
      <c r="A1177" s="30">
        <v>25.356106131766602</v>
      </c>
      <c r="B1177" s="30">
        <v>1.01032378309279E-4</v>
      </c>
    </row>
    <row r="1178" spans="1:2" x14ac:dyDescent="0.2">
      <c r="A1178" s="30">
        <v>25.390503225951701</v>
      </c>
      <c r="B1178" s="30">
        <v>1.1623638066834001E-4</v>
      </c>
    </row>
    <row r="1179" spans="1:2" x14ac:dyDescent="0.2">
      <c r="A1179" s="30">
        <v>25.4199864495389</v>
      </c>
      <c r="B1179" s="30">
        <v>9.7092057658219993E-5</v>
      </c>
    </row>
    <row r="1180" spans="1:2" x14ac:dyDescent="0.2">
      <c r="A1180" s="30">
        <v>25.449469673126099</v>
      </c>
      <c r="B1180" s="30">
        <v>1.0908758763743601E-4</v>
      </c>
    </row>
    <row r="1181" spans="1:2" x14ac:dyDescent="0.2">
      <c r="A1181" s="30">
        <v>25.483866767311302</v>
      </c>
      <c r="B1181" s="30">
        <v>9.9250319988495702E-5</v>
      </c>
    </row>
    <row r="1182" spans="1:2" x14ac:dyDescent="0.2">
      <c r="A1182" s="30">
        <v>25.513349990898501</v>
      </c>
      <c r="B1182" s="30">
        <v>1.0761797032493499E-4</v>
      </c>
    </row>
    <row r="1183" spans="1:2" x14ac:dyDescent="0.2">
      <c r="A1183" s="30">
        <v>25.5477470850836</v>
      </c>
      <c r="B1183" s="30">
        <v>1.07742869275997E-4</v>
      </c>
    </row>
    <row r="1184" spans="1:2" x14ac:dyDescent="0.2">
      <c r="A1184" s="30">
        <v>25.577230308670799</v>
      </c>
      <c r="B1184" s="30">
        <v>1.0713533884833001E-4</v>
      </c>
    </row>
    <row r="1185" spans="1:2" x14ac:dyDescent="0.2">
      <c r="A1185" s="30">
        <v>25.611627402855898</v>
      </c>
      <c r="B1185" s="30">
        <v>1.5826910104052799E-4</v>
      </c>
    </row>
    <row r="1186" spans="1:2" x14ac:dyDescent="0.2">
      <c r="A1186" s="30">
        <v>25.641110626443101</v>
      </c>
      <c r="B1186" s="30">
        <v>1.36241744921256E-4</v>
      </c>
    </row>
    <row r="1187" spans="1:2" x14ac:dyDescent="0.2">
      <c r="A1187" s="30">
        <v>25.6755077206282</v>
      </c>
      <c r="B1187" s="30">
        <v>1.04379210645258E-4</v>
      </c>
    </row>
    <row r="1188" spans="1:2" x14ac:dyDescent="0.2">
      <c r="A1188" s="30">
        <v>25.704990944215499</v>
      </c>
      <c r="B1188" s="30">
        <v>1.03577717469291E-4</v>
      </c>
    </row>
    <row r="1189" spans="1:2" x14ac:dyDescent="0.2">
      <c r="A1189" s="30">
        <v>25.739388038400602</v>
      </c>
      <c r="B1189" s="30">
        <v>1.12280367100317E-4</v>
      </c>
    </row>
    <row r="1190" spans="1:2" x14ac:dyDescent="0.2">
      <c r="A1190" s="30">
        <v>25.768871261987801</v>
      </c>
      <c r="B1190" s="30">
        <v>1.02735393605793E-4</v>
      </c>
    </row>
    <row r="1191" spans="1:2" x14ac:dyDescent="0.2">
      <c r="A1191" s="30">
        <v>25.8032683561729</v>
      </c>
      <c r="B1191" s="30">
        <v>1.0273237485079499E-4</v>
      </c>
    </row>
    <row r="1192" spans="1:2" x14ac:dyDescent="0.2">
      <c r="A1192" s="30">
        <v>25.8327515797601</v>
      </c>
      <c r="B1192" s="30">
        <v>9.0058234467872605E-5</v>
      </c>
    </row>
    <row r="1193" spans="1:2" x14ac:dyDescent="0.2">
      <c r="A1193" s="30">
        <v>25.867148673945199</v>
      </c>
      <c r="B1193" s="30">
        <v>9.7479660802722199E-5</v>
      </c>
    </row>
    <row r="1194" spans="1:2" x14ac:dyDescent="0.2">
      <c r="A1194" s="30">
        <v>25.896631897532501</v>
      </c>
      <c r="B1194" s="30">
        <v>1.00041220163709E-4</v>
      </c>
    </row>
    <row r="1195" spans="1:2" x14ac:dyDescent="0.2">
      <c r="A1195" s="30">
        <v>25.9310289917176</v>
      </c>
      <c r="B1195" s="30">
        <v>9.7820600630579597E-5</v>
      </c>
    </row>
    <row r="1196" spans="1:2" x14ac:dyDescent="0.2">
      <c r="A1196" s="30">
        <v>25.960512215304799</v>
      </c>
      <c r="B1196" s="30">
        <v>7.9370034258873103E-5</v>
      </c>
    </row>
    <row r="1197" spans="1:2" x14ac:dyDescent="0.2">
      <c r="A1197" s="30">
        <v>25.989995438892102</v>
      </c>
      <c r="B1197" s="30">
        <v>5.8352204790709598E-5</v>
      </c>
    </row>
    <row r="1198" spans="1:2" x14ac:dyDescent="0.2">
      <c r="A1198" s="30">
        <v>26.024392533077201</v>
      </c>
      <c r="B1198" s="30">
        <v>4.8270414828837598E-5</v>
      </c>
    </row>
    <row r="1199" spans="1:2" x14ac:dyDescent="0.2">
      <c r="A1199" s="30">
        <v>26.0538757566644</v>
      </c>
      <c r="B1199" s="30">
        <v>4.1713485195641902E-5</v>
      </c>
    </row>
    <row r="1200" spans="1:2" x14ac:dyDescent="0.2">
      <c r="A1200" s="30">
        <v>26.088272850849499</v>
      </c>
      <c r="B1200" s="30">
        <v>2.3255228127179799E-5</v>
      </c>
    </row>
    <row r="1201" spans="1:2" x14ac:dyDescent="0.2">
      <c r="A1201" s="30">
        <v>26.117756074436699</v>
      </c>
      <c r="B1201" s="30">
        <v>2.5473571661926501E-5</v>
      </c>
    </row>
    <row r="1202" spans="1:2" x14ac:dyDescent="0.2">
      <c r="A1202" s="30">
        <v>26.152153168621801</v>
      </c>
      <c r="B1202" s="30">
        <v>6.03302916760934E-5</v>
      </c>
    </row>
    <row r="1203" spans="1:2" x14ac:dyDescent="0.2">
      <c r="A1203" s="30">
        <v>26.1816363922091</v>
      </c>
      <c r="B1203" s="30">
        <v>5.5850249868075201E-5</v>
      </c>
    </row>
    <row r="1204" spans="1:2" x14ac:dyDescent="0.2">
      <c r="A1204" s="30">
        <v>26.216033486394199</v>
      </c>
      <c r="B1204" s="30">
        <v>5.32575444642088E-5</v>
      </c>
    </row>
    <row r="1205" spans="1:2" x14ac:dyDescent="0.2">
      <c r="A1205" s="30">
        <v>26.245516709981398</v>
      </c>
      <c r="B1205" s="30">
        <v>4.7377100663514502E-5</v>
      </c>
    </row>
    <row r="1206" spans="1:2" x14ac:dyDescent="0.2">
      <c r="A1206" s="30">
        <v>26.279913804166501</v>
      </c>
      <c r="B1206" s="30">
        <v>3.5316134692589098E-5</v>
      </c>
    </row>
    <row r="1207" spans="1:2" x14ac:dyDescent="0.2">
      <c r="A1207" s="30">
        <v>26.3093970277537</v>
      </c>
      <c r="B1207" s="30">
        <v>2.4010039587318801E-5</v>
      </c>
    </row>
    <row r="1208" spans="1:2" x14ac:dyDescent="0.2">
      <c r="A1208" s="30">
        <v>26.343794121938799</v>
      </c>
      <c r="B1208" s="30">
        <v>2.27835854623676E-5</v>
      </c>
    </row>
    <row r="1209" spans="1:2" x14ac:dyDescent="0.2">
      <c r="A1209" s="30">
        <v>26.373277345525999</v>
      </c>
      <c r="B1209" s="30">
        <v>3.5756690529276698E-5</v>
      </c>
    </row>
    <row r="1210" spans="1:2" x14ac:dyDescent="0.2">
      <c r="A1210" s="30">
        <v>26.407674439711101</v>
      </c>
      <c r="B1210" s="30">
        <v>3.28040876196146E-5</v>
      </c>
    </row>
    <row r="1211" spans="1:2" x14ac:dyDescent="0.2">
      <c r="A1211" s="30">
        <v>26.4371576632984</v>
      </c>
      <c r="B1211" s="30">
        <v>4.60963942349469E-5</v>
      </c>
    </row>
    <row r="1212" spans="1:2" x14ac:dyDescent="0.2">
      <c r="A1212" s="30">
        <v>26.471554757483499</v>
      </c>
      <c r="B1212" s="30">
        <v>4.1787808326525599E-5</v>
      </c>
    </row>
    <row r="1213" spans="1:2" x14ac:dyDescent="0.2">
      <c r="A1213" s="30">
        <v>26.501037981070699</v>
      </c>
      <c r="B1213" s="30">
        <v>2.7218876390834601E-5</v>
      </c>
    </row>
    <row r="1214" spans="1:2" x14ac:dyDescent="0.2">
      <c r="A1214" s="30">
        <v>26.530521204658001</v>
      </c>
      <c r="B1214" s="30">
        <v>1.42204791972984E-5</v>
      </c>
    </row>
    <row r="1215" spans="1:2" x14ac:dyDescent="0.2">
      <c r="A1215" s="30">
        <v>26.5649182988431</v>
      </c>
      <c r="B1215" s="30">
        <v>5.5141999777935304E-7</v>
      </c>
    </row>
    <row r="1216" spans="1:2" x14ac:dyDescent="0.2">
      <c r="A1216" s="30">
        <v>26.594401522430299</v>
      </c>
      <c r="B1216" s="30">
        <v>-6.9515365761667799E-6</v>
      </c>
    </row>
    <row r="1217" spans="1:2" x14ac:dyDescent="0.2">
      <c r="A1217" s="30">
        <v>26.628798616615398</v>
      </c>
      <c r="B1217" s="30">
        <v>3.6008315078951297E-5</v>
      </c>
    </row>
    <row r="1218" spans="1:2" x14ac:dyDescent="0.2">
      <c r="A1218" s="30">
        <v>26.658281840202701</v>
      </c>
      <c r="B1218" s="30">
        <v>2.7685405417273801E-5</v>
      </c>
    </row>
    <row r="1219" spans="1:2" x14ac:dyDescent="0.2">
      <c r="A1219" s="30">
        <v>26.6926789343878</v>
      </c>
      <c r="B1219" s="30">
        <v>1.20765109351987E-5</v>
      </c>
    </row>
    <row r="1220" spans="1:2" x14ac:dyDescent="0.2">
      <c r="A1220" s="30">
        <v>26.722162157974999</v>
      </c>
      <c r="B1220" s="30">
        <v>8.5026521995166908E-6</v>
      </c>
    </row>
    <row r="1221" spans="1:2" x14ac:dyDescent="0.2">
      <c r="A1221" s="30">
        <v>26.756559252160098</v>
      </c>
      <c r="B1221" s="30">
        <v>2.7577881884035799E-5</v>
      </c>
    </row>
    <row r="1222" spans="1:2" x14ac:dyDescent="0.2">
      <c r="A1222" s="30">
        <v>26.786042475747301</v>
      </c>
      <c r="B1222" s="30">
        <v>2.15588885096128E-5</v>
      </c>
    </row>
    <row r="1223" spans="1:2" x14ac:dyDescent="0.2">
      <c r="A1223" s="30">
        <v>26.8204395699324</v>
      </c>
      <c r="B1223" s="30">
        <v>1.5292664925159399E-5</v>
      </c>
    </row>
    <row r="1224" spans="1:2" x14ac:dyDescent="0.2">
      <c r="A1224" s="30">
        <v>26.8499227935196</v>
      </c>
      <c r="B1224" s="30">
        <v>1.5492954130686101E-5</v>
      </c>
    </row>
    <row r="1225" spans="1:2" x14ac:dyDescent="0.2">
      <c r="A1225" s="30">
        <v>26.884319887704802</v>
      </c>
      <c r="B1225" s="30">
        <v>2.1912895361851799E-5</v>
      </c>
    </row>
    <row r="1226" spans="1:2" x14ac:dyDescent="0.2">
      <c r="A1226" s="30">
        <v>26.913803111292001</v>
      </c>
      <c r="B1226" s="30">
        <v>1.7672109656266898E-5</v>
      </c>
    </row>
    <row r="1227" spans="1:2" x14ac:dyDescent="0.2">
      <c r="A1227" s="30">
        <v>26.9482002054771</v>
      </c>
      <c r="B1227" s="30">
        <v>1.8420405066887801E-5</v>
      </c>
    </row>
    <row r="1228" spans="1:2" x14ac:dyDescent="0.2">
      <c r="A1228" s="30">
        <v>26.9776834290643</v>
      </c>
      <c r="B1228" s="30">
        <v>7.67873989564759E-6</v>
      </c>
    </row>
    <row r="1229" spans="1:2" x14ac:dyDescent="0.2">
      <c r="A1229" s="30">
        <v>27.012080523249399</v>
      </c>
      <c r="B1229" s="30">
        <v>1.92713923019188E-5</v>
      </c>
    </row>
    <row r="1230" spans="1:2" x14ac:dyDescent="0.2">
      <c r="A1230" s="30">
        <v>27.041563746836601</v>
      </c>
      <c r="B1230" s="30">
        <v>2.8080821036088901E-5</v>
      </c>
    </row>
    <row r="1231" spans="1:2" x14ac:dyDescent="0.2">
      <c r="A1231" s="30">
        <v>27.0710469704239</v>
      </c>
      <c r="B1231" s="30">
        <v>1.53774825397514E-5</v>
      </c>
    </row>
    <row r="1232" spans="1:2" x14ac:dyDescent="0.2">
      <c r="A1232" s="30">
        <v>27.105444064608999</v>
      </c>
      <c r="B1232" s="30">
        <v>2.2362879147795399E-5</v>
      </c>
    </row>
    <row r="1233" spans="1:2" x14ac:dyDescent="0.2">
      <c r="A1233" s="30">
        <v>27.134927288196199</v>
      </c>
      <c r="B1233" s="30">
        <v>1.61123010313862E-5</v>
      </c>
    </row>
    <row r="1234" spans="1:2" x14ac:dyDescent="0.2">
      <c r="A1234" s="30">
        <v>27.169324382381301</v>
      </c>
      <c r="B1234" s="30">
        <v>1.1541867403354299E-5</v>
      </c>
    </row>
    <row r="1235" spans="1:2" x14ac:dyDescent="0.2">
      <c r="A1235" s="30">
        <v>27.1988076059686</v>
      </c>
      <c r="B1235" s="30">
        <v>7.3468547903928001E-6</v>
      </c>
    </row>
    <row r="1236" spans="1:2" x14ac:dyDescent="0.2">
      <c r="A1236" s="30">
        <v>27.233204700153699</v>
      </c>
      <c r="B1236" s="30">
        <v>1.37735133177264E-5</v>
      </c>
    </row>
    <row r="1237" spans="1:2" x14ac:dyDescent="0.2">
      <c r="A1237" s="30">
        <v>27.262687923740899</v>
      </c>
      <c r="B1237" s="30">
        <v>-9.6420698983095903E-8</v>
      </c>
    </row>
    <row r="1238" spans="1:2" x14ac:dyDescent="0.2">
      <c r="A1238" s="30">
        <v>27.297085017926001</v>
      </c>
      <c r="B1238" s="30">
        <v>-9.9096315989528693E-6</v>
      </c>
    </row>
    <row r="1239" spans="1:2" x14ac:dyDescent="0.2">
      <c r="A1239" s="30">
        <v>27.3265682415133</v>
      </c>
      <c r="B1239" s="30">
        <v>-1.36839087456227E-5</v>
      </c>
    </row>
    <row r="1240" spans="1:2" x14ac:dyDescent="0.2">
      <c r="A1240" s="30">
        <v>27.360965335698399</v>
      </c>
      <c r="B1240" s="30">
        <v>1.9110095448720601E-6</v>
      </c>
    </row>
    <row r="1241" spans="1:2" x14ac:dyDescent="0.2">
      <c r="A1241" s="30">
        <v>27.390448559285598</v>
      </c>
      <c r="B1241" s="30">
        <v>9.7023531973029693E-6</v>
      </c>
    </row>
    <row r="1242" spans="1:2" x14ac:dyDescent="0.2">
      <c r="A1242" s="30">
        <v>27.424845653470701</v>
      </c>
      <c r="B1242" s="30">
        <v>2.2171950516247601E-5</v>
      </c>
    </row>
    <row r="1243" spans="1:2" x14ac:dyDescent="0.2">
      <c r="A1243" s="30">
        <v>27.4543288770579</v>
      </c>
      <c r="B1243" s="30">
        <v>2.2078204944953801E-5</v>
      </c>
    </row>
    <row r="1244" spans="1:2" x14ac:dyDescent="0.2">
      <c r="A1244" s="30">
        <v>27.488725971242999</v>
      </c>
      <c r="B1244" s="30">
        <v>1.33269732474601E-5</v>
      </c>
    </row>
    <row r="1245" spans="1:2" x14ac:dyDescent="0.2">
      <c r="A1245" s="30">
        <v>27.518209194830199</v>
      </c>
      <c r="B1245" s="30">
        <v>8.7680340192091007E-6</v>
      </c>
    </row>
    <row r="1246" spans="1:2" x14ac:dyDescent="0.2">
      <c r="A1246" s="30">
        <v>27.552606289015301</v>
      </c>
      <c r="B1246" s="30">
        <v>3.5696801308052699E-5</v>
      </c>
    </row>
    <row r="1247" spans="1:2" x14ac:dyDescent="0.2">
      <c r="A1247" s="30">
        <v>27.5820895126026</v>
      </c>
      <c r="B1247" s="30">
        <v>3.15848439526722E-5</v>
      </c>
    </row>
    <row r="1248" spans="1:2" x14ac:dyDescent="0.2">
      <c r="A1248" s="30">
        <v>27.6115727361898</v>
      </c>
      <c r="B1248" s="30">
        <v>2.05469234190841E-5</v>
      </c>
    </row>
    <row r="1249" spans="1:2" x14ac:dyDescent="0.2">
      <c r="A1249" s="30">
        <v>27.645969830374899</v>
      </c>
      <c r="B1249" s="30">
        <v>2.4421657972982599E-5</v>
      </c>
    </row>
    <row r="1250" spans="1:2" x14ac:dyDescent="0.2">
      <c r="A1250" s="30">
        <v>27.675453053962102</v>
      </c>
      <c r="B1250" s="30">
        <v>3.2297475396367101E-5</v>
      </c>
    </row>
    <row r="1251" spans="1:2" x14ac:dyDescent="0.2">
      <c r="A1251" s="30">
        <v>27.709850148147201</v>
      </c>
      <c r="B1251" s="30">
        <v>3.11026006097744E-5</v>
      </c>
    </row>
    <row r="1252" spans="1:2" x14ac:dyDescent="0.2">
      <c r="A1252" s="30">
        <v>27.739333371734499</v>
      </c>
      <c r="B1252" s="30">
        <v>4.1140594113997598E-5</v>
      </c>
    </row>
    <row r="1253" spans="1:2" x14ac:dyDescent="0.2">
      <c r="A1253" s="30">
        <v>27.773730465919598</v>
      </c>
      <c r="B1253" s="30">
        <v>2.8719110515695601E-5</v>
      </c>
    </row>
    <row r="1254" spans="1:2" x14ac:dyDescent="0.2">
      <c r="A1254" s="30">
        <v>27.803213689506801</v>
      </c>
      <c r="B1254" s="30">
        <v>1.8843464364021999E-5</v>
      </c>
    </row>
    <row r="1255" spans="1:2" x14ac:dyDescent="0.2">
      <c r="A1255" s="30">
        <v>27.8376107836919</v>
      </c>
      <c r="B1255" s="30">
        <v>8.2989711611443695E-6</v>
      </c>
    </row>
    <row r="1256" spans="1:2" x14ac:dyDescent="0.2">
      <c r="A1256" s="30">
        <v>27.867094007279199</v>
      </c>
      <c r="B1256" s="30">
        <v>1.4289598478512601E-5</v>
      </c>
    </row>
    <row r="1257" spans="1:2" x14ac:dyDescent="0.2">
      <c r="A1257" s="30">
        <v>27.901491101464298</v>
      </c>
      <c r="B1257" s="30">
        <v>1.08106614400711E-5</v>
      </c>
    </row>
    <row r="1258" spans="1:2" x14ac:dyDescent="0.2">
      <c r="A1258" s="30">
        <v>27.930974325051501</v>
      </c>
      <c r="B1258" s="30">
        <v>9.2654467287000206E-6</v>
      </c>
    </row>
    <row r="1259" spans="1:2" x14ac:dyDescent="0.2">
      <c r="A1259" s="30">
        <v>27.9653714192366</v>
      </c>
      <c r="B1259" s="30">
        <v>5.2307474946676596E-6</v>
      </c>
    </row>
    <row r="1260" spans="1:2" x14ac:dyDescent="0.2">
      <c r="A1260" s="30">
        <v>27.9948546428238</v>
      </c>
      <c r="B1260" s="30">
        <v>2.51724670597105E-5</v>
      </c>
    </row>
    <row r="1261" spans="1:2" x14ac:dyDescent="0.2">
      <c r="A1261" s="30">
        <v>28.029251737008899</v>
      </c>
      <c r="B1261" s="30">
        <v>2.25468575049795E-5</v>
      </c>
    </row>
    <row r="1262" spans="1:2" x14ac:dyDescent="0.2">
      <c r="A1262" s="30">
        <v>28.058734960596201</v>
      </c>
      <c r="B1262" s="30">
        <v>4.9353739999269401E-5</v>
      </c>
    </row>
    <row r="1263" spans="1:2" x14ac:dyDescent="0.2">
      <c r="A1263" s="30">
        <v>28.0882181841834</v>
      </c>
      <c r="B1263" s="30">
        <v>6.7996027243748006E-5</v>
      </c>
    </row>
    <row r="1264" spans="1:2" x14ac:dyDescent="0.2">
      <c r="A1264" s="30">
        <v>28.1226152783685</v>
      </c>
      <c r="B1264" s="30">
        <v>5.0766593928615099E-5</v>
      </c>
    </row>
    <row r="1265" spans="1:2" x14ac:dyDescent="0.2">
      <c r="A1265" s="30">
        <v>28.152098501955699</v>
      </c>
      <c r="B1265" s="30">
        <v>5.5539716531623502E-5</v>
      </c>
    </row>
    <row r="1266" spans="1:2" x14ac:dyDescent="0.2">
      <c r="A1266" s="30">
        <v>28.186495596140801</v>
      </c>
      <c r="B1266" s="30">
        <v>5.19286274369278E-5</v>
      </c>
    </row>
    <row r="1267" spans="1:2" x14ac:dyDescent="0.2">
      <c r="A1267" s="30">
        <v>28.215978819728001</v>
      </c>
      <c r="B1267" s="30">
        <v>4.2226371510745302E-5</v>
      </c>
    </row>
    <row r="1268" spans="1:2" x14ac:dyDescent="0.2">
      <c r="A1268" s="30">
        <v>28.250375913913199</v>
      </c>
      <c r="B1268" s="30">
        <v>2.5765871617648501E-5</v>
      </c>
    </row>
    <row r="1269" spans="1:2" x14ac:dyDescent="0.2">
      <c r="A1269" s="30">
        <v>28.279859137500399</v>
      </c>
      <c r="B1269" s="30">
        <v>1.0402976309799999E-5</v>
      </c>
    </row>
    <row r="1270" spans="1:2" x14ac:dyDescent="0.2">
      <c r="A1270" s="30">
        <v>28.314256231685501</v>
      </c>
      <c r="B1270" s="30">
        <v>2.84713441839803E-5</v>
      </c>
    </row>
    <row r="1271" spans="1:2" x14ac:dyDescent="0.2">
      <c r="A1271" s="30">
        <v>28.343739455272701</v>
      </c>
      <c r="B1271" s="30">
        <v>2.8872844850318401E-5</v>
      </c>
    </row>
    <row r="1272" spans="1:2" x14ac:dyDescent="0.2">
      <c r="A1272" s="30">
        <v>28.3781365494578</v>
      </c>
      <c r="B1272" s="30">
        <v>4.15340422774224E-5</v>
      </c>
    </row>
    <row r="1273" spans="1:2" x14ac:dyDescent="0.2">
      <c r="A1273" s="30">
        <v>28.407619773045099</v>
      </c>
      <c r="B1273" s="30">
        <v>4.09343197681488E-5</v>
      </c>
    </row>
    <row r="1274" spans="1:2" x14ac:dyDescent="0.2">
      <c r="A1274" s="30">
        <v>28.442016867230201</v>
      </c>
      <c r="B1274" s="30">
        <v>2.1987897224899101E-5</v>
      </c>
    </row>
    <row r="1275" spans="1:2" x14ac:dyDescent="0.2">
      <c r="A1275" s="30">
        <v>28.471500090817401</v>
      </c>
      <c r="B1275" s="30">
        <v>1.5728924804948502E-5</v>
      </c>
    </row>
    <row r="1276" spans="1:2" x14ac:dyDescent="0.2">
      <c r="A1276" s="30">
        <v>28.5058971850025</v>
      </c>
      <c r="B1276" s="30">
        <v>3.7296102245172399E-6</v>
      </c>
    </row>
    <row r="1277" spans="1:2" x14ac:dyDescent="0.2">
      <c r="A1277" s="30">
        <v>28.535380408589798</v>
      </c>
      <c r="B1277" s="30">
        <v>-7.43752897767175E-7</v>
      </c>
    </row>
    <row r="1278" spans="1:2" x14ac:dyDescent="0.2">
      <c r="A1278" s="30">
        <v>28.569777502774901</v>
      </c>
      <c r="B1278" s="30">
        <v>-1.7123180790174401E-5</v>
      </c>
    </row>
    <row r="1279" spans="1:2" x14ac:dyDescent="0.2">
      <c r="A1279" s="30">
        <v>28.5992607263621</v>
      </c>
      <c r="B1279" s="30">
        <v>-1.37513488157448E-5</v>
      </c>
    </row>
    <row r="1280" spans="1:2" x14ac:dyDescent="0.2">
      <c r="A1280" s="30">
        <v>28.6287439499493</v>
      </c>
      <c r="B1280" s="30">
        <v>-2.63255880519484E-5</v>
      </c>
    </row>
    <row r="1281" spans="1:2" x14ac:dyDescent="0.2">
      <c r="A1281" s="30">
        <v>28.663141044134399</v>
      </c>
      <c r="B1281" s="30">
        <v>-3.0235123363483401E-5</v>
      </c>
    </row>
    <row r="1282" spans="1:2" x14ac:dyDescent="0.2">
      <c r="A1282" s="30">
        <v>28.692624267721701</v>
      </c>
      <c r="B1282" s="30">
        <v>-2.6084447873723802E-5</v>
      </c>
    </row>
    <row r="1283" spans="1:2" x14ac:dyDescent="0.2">
      <c r="A1283" s="30">
        <v>28.7270213619068</v>
      </c>
      <c r="B1283" s="30">
        <v>-7.6454363319523304E-6</v>
      </c>
    </row>
    <row r="1284" spans="1:2" x14ac:dyDescent="0.2">
      <c r="A1284" s="30">
        <v>28.756504585494</v>
      </c>
      <c r="B1284" s="30">
        <v>-1.1436973676076E-5</v>
      </c>
    </row>
    <row r="1285" spans="1:2" x14ac:dyDescent="0.2">
      <c r="A1285" s="30">
        <v>28.790901679679099</v>
      </c>
      <c r="B1285" s="30">
        <v>-1.1958725625483201E-5</v>
      </c>
    </row>
    <row r="1286" spans="1:2" x14ac:dyDescent="0.2">
      <c r="A1286" s="30">
        <v>28.820384903266302</v>
      </c>
      <c r="B1286" s="30">
        <v>-1.8152607798926401E-5</v>
      </c>
    </row>
    <row r="1287" spans="1:2" x14ac:dyDescent="0.2">
      <c r="A1287" s="30">
        <v>28.854781997451401</v>
      </c>
      <c r="B1287" s="30">
        <v>-2.8597867544549498E-5</v>
      </c>
    </row>
    <row r="1288" spans="1:2" x14ac:dyDescent="0.2">
      <c r="A1288" s="30">
        <v>28.8842652210386</v>
      </c>
      <c r="B1288" s="30">
        <v>-1.51003350276014E-5</v>
      </c>
    </row>
    <row r="1289" spans="1:2" x14ac:dyDescent="0.2">
      <c r="A1289" s="30">
        <v>28.918662315223699</v>
      </c>
      <c r="B1289" s="30">
        <v>-1.33334775477638E-5</v>
      </c>
    </row>
    <row r="1290" spans="1:2" x14ac:dyDescent="0.2">
      <c r="A1290" s="30">
        <v>28.948145538811001</v>
      </c>
      <c r="B1290" s="30">
        <v>-2.2025251909810401E-5</v>
      </c>
    </row>
    <row r="1291" spans="1:2" x14ac:dyDescent="0.2">
      <c r="A1291" s="30">
        <v>28.9825426329961</v>
      </c>
      <c r="B1291" s="30">
        <v>-2.2195291821714702E-5</v>
      </c>
    </row>
    <row r="1292" spans="1:2" x14ac:dyDescent="0.2">
      <c r="A1292" s="30">
        <v>29.0120258565833</v>
      </c>
      <c r="B1292" s="30">
        <v>-1.9917496916219499E-5</v>
      </c>
    </row>
    <row r="1293" spans="1:2" x14ac:dyDescent="0.2">
      <c r="A1293" s="30">
        <v>29.046422950768399</v>
      </c>
      <c r="B1293" s="30">
        <v>-3.3306122878289502E-6</v>
      </c>
    </row>
    <row r="1294" spans="1:2" x14ac:dyDescent="0.2">
      <c r="A1294" s="30">
        <v>29.075906174355701</v>
      </c>
      <c r="B1294" s="30">
        <v>-1.47832796513801E-5</v>
      </c>
    </row>
    <row r="1295" spans="1:2" x14ac:dyDescent="0.2">
      <c r="A1295" s="30">
        <v>29.1103032685408</v>
      </c>
      <c r="B1295" s="30">
        <v>-2.8141957296864301E-5</v>
      </c>
    </row>
    <row r="1296" spans="1:2" x14ac:dyDescent="0.2">
      <c r="A1296" s="30">
        <v>29.139786492128</v>
      </c>
      <c r="B1296" s="30">
        <v>-2.1547054517856801E-5</v>
      </c>
    </row>
    <row r="1297" spans="1:3" x14ac:dyDescent="0.2">
      <c r="A1297" s="30">
        <v>29.169269715715298</v>
      </c>
      <c r="B1297" s="30">
        <v>-1.7244406077866401E-5</v>
      </c>
    </row>
    <row r="1298" spans="1:3" x14ac:dyDescent="0.2">
      <c r="A1298" s="30">
        <v>29.203666809900401</v>
      </c>
      <c r="B1298" s="30">
        <v>-1.2783445825205699E-5</v>
      </c>
    </row>
    <row r="1299" spans="1:3" x14ac:dyDescent="0.2">
      <c r="A1299" s="30">
        <v>29.2331500334876</v>
      </c>
      <c r="B1299" s="30">
        <v>-7.61179106644434E-6</v>
      </c>
    </row>
    <row r="1300" spans="1:3" x14ac:dyDescent="0.2">
      <c r="A1300" s="30">
        <v>29.2675471276727</v>
      </c>
      <c r="B1300" s="30">
        <v>-1.6561025947559601E-5</v>
      </c>
    </row>
    <row r="1301" spans="1:3" x14ac:dyDescent="0.2">
      <c r="A1301" s="30">
        <v>29.297030351259899</v>
      </c>
      <c r="B1301" s="30">
        <v>-1.32352431962213E-5</v>
      </c>
    </row>
    <row r="1302" spans="1:3" x14ac:dyDescent="0.2">
      <c r="A1302" s="30">
        <v>29.331427445445001</v>
      </c>
      <c r="B1302" s="30">
        <v>-6.1868092368233997E-6</v>
      </c>
    </row>
    <row r="1303" spans="1:3" x14ac:dyDescent="0.2">
      <c r="A1303" s="30">
        <v>29.360910669032201</v>
      </c>
      <c r="B1303" s="30">
        <v>8.2358912962334397E-6</v>
      </c>
    </row>
    <row r="1304" spans="1:3" x14ac:dyDescent="0.2">
      <c r="A1304" s="30">
        <v>29.3953077632173</v>
      </c>
      <c r="B1304" s="30">
        <v>1.6261281065841702E-5</v>
      </c>
    </row>
    <row r="1305" spans="1:3" x14ac:dyDescent="0.2">
      <c r="A1305" s="30">
        <v>29.424790986804599</v>
      </c>
      <c r="B1305" s="30">
        <v>1.4376559210204501E-5</v>
      </c>
    </row>
    <row r="1306" spans="1:3" x14ac:dyDescent="0.2">
      <c r="A1306" s="30">
        <v>29.459188080989701</v>
      </c>
      <c r="B1306" s="30">
        <v>1.24465003518567E-5</v>
      </c>
    </row>
    <row r="1307" spans="1:3" x14ac:dyDescent="0.2">
      <c r="A1307" s="30">
        <v>29.488671304576901</v>
      </c>
      <c r="B1307" s="30">
        <v>1.0995327437830101E-5</v>
      </c>
    </row>
    <row r="1308" spans="1:3" x14ac:dyDescent="0.2">
      <c r="A1308" s="30">
        <v>29.523068398762</v>
      </c>
      <c r="B1308" s="30">
        <v>9.5189625591732801E-6</v>
      </c>
    </row>
    <row r="1309" spans="1:3" x14ac:dyDescent="0.2">
      <c r="A1309" s="30">
        <v>-0.85854368062442399</v>
      </c>
      <c r="C1309" s="30">
        <v>-2.8422899742911001E-3</v>
      </c>
    </row>
    <row r="1310" spans="1:3" x14ac:dyDescent="0.2">
      <c r="A1310" s="30">
        <v>-0.83749087837841396</v>
      </c>
      <c r="C1310" s="30">
        <v>-2.93865595468586E-3</v>
      </c>
    </row>
    <row r="1311" spans="1:3" x14ac:dyDescent="0.2">
      <c r="A1311" s="30">
        <v>-0.80591167500940197</v>
      </c>
      <c r="C1311" s="30">
        <v>-3.0180459333875001E-3</v>
      </c>
    </row>
    <row r="1312" spans="1:3" x14ac:dyDescent="0.2">
      <c r="A1312" s="30">
        <v>-0.77433247164038999</v>
      </c>
      <c r="C1312" s="30">
        <v>-3.14375141880669E-3</v>
      </c>
    </row>
    <row r="1313" spans="1:3" x14ac:dyDescent="0.2">
      <c r="A1313" s="30">
        <v>-0.76380607051738802</v>
      </c>
      <c r="C1313" s="30">
        <v>-3.1776240948887002E-3</v>
      </c>
    </row>
    <row r="1314" spans="1:3" x14ac:dyDescent="0.2">
      <c r="A1314" s="30">
        <v>-0.742753268271378</v>
      </c>
      <c r="C1314" s="30">
        <v>-3.287362852262E-3</v>
      </c>
    </row>
    <row r="1315" spans="1:3" x14ac:dyDescent="0.2">
      <c r="A1315" s="30">
        <v>-0.71117406490236601</v>
      </c>
      <c r="C1315" s="30">
        <v>-3.3539351556669899E-3</v>
      </c>
    </row>
    <row r="1316" spans="1:3" x14ac:dyDescent="0.2">
      <c r="A1316" s="30">
        <v>-0.67959486153335402</v>
      </c>
      <c r="C1316" s="30">
        <v>-3.4243238286355399E-3</v>
      </c>
    </row>
    <row r="1317" spans="1:3" x14ac:dyDescent="0.2">
      <c r="A1317" s="30">
        <v>-0.64801565816434203</v>
      </c>
      <c r="C1317" s="30">
        <v>-3.4077098126335799E-3</v>
      </c>
    </row>
    <row r="1318" spans="1:3" x14ac:dyDescent="0.2">
      <c r="A1318" s="30">
        <v>-0.61643645479533005</v>
      </c>
      <c r="C1318" s="30">
        <v>-3.4621662781213298E-3</v>
      </c>
    </row>
    <row r="1319" spans="1:3" x14ac:dyDescent="0.2">
      <c r="A1319" s="30">
        <v>-0.58485725142631795</v>
      </c>
      <c r="C1319" s="30">
        <v>-3.5893590796317299E-3</v>
      </c>
    </row>
    <row r="1320" spans="1:3" x14ac:dyDescent="0.2">
      <c r="A1320" s="30">
        <v>-0.55327804805730596</v>
      </c>
      <c r="C1320" s="30">
        <v>-3.6326170230210801E-3</v>
      </c>
    </row>
    <row r="1321" spans="1:3" x14ac:dyDescent="0.2">
      <c r="A1321" s="30">
        <v>-0.52169884468829297</v>
      </c>
      <c r="C1321" s="30">
        <v>-3.63567227021333E-3</v>
      </c>
    </row>
    <row r="1322" spans="1:3" x14ac:dyDescent="0.2">
      <c r="A1322" s="30">
        <v>-0.49011964131928099</v>
      </c>
      <c r="C1322" s="30">
        <v>-3.6078256657794999E-3</v>
      </c>
    </row>
    <row r="1323" spans="1:3" x14ac:dyDescent="0.2">
      <c r="A1323" s="30">
        <v>-0.458540437950269</v>
      </c>
      <c r="C1323" s="30">
        <v>-3.6185426836134798E-3</v>
      </c>
    </row>
    <row r="1324" spans="1:3" x14ac:dyDescent="0.2">
      <c r="A1324" s="30">
        <v>-0.42696123458125701</v>
      </c>
      <c r="C1324" s="30">
        <v>-3.78054172824141E-3</v>
      </c>
    </row>
    <row r="1325" spans="1:3" x14ac:dyDescent="0.2">
      <c r="A1325" s="30">
        <v>-0.39538203121224502</v>
      </c>
      <c r="C1325" s="30">
        <v>-3.8946795158523498E-3</v>
      </c>
    </row>
    <row r="1326" spans="1:3" x14ac:dyDescent="0.2">
      <c r="A1326" s="30">
        <v>-0.36380282784323298</v>
      </c>
      <c r="C1326" s="30">
        <v>-3.93205369101209E-3</v>
      </c>
    </row>
    <row r="1327" spans="1:3" x14ac:dyDescent="0.2">
      <c r="A1327" s="30">
        <v>-0.33222362447421999</v>
      </c>
      <c r="C1327" s="30">
        <v>-3.94429909554619E-3</v>
      </c>
    </row>
    <row r="1328" spans="1:3" x14ac:dyDescent="0.2">
      <c r="A1328" s="30">
        <v>-0.300644421105208</v>
      </c>
      <c r="C1328" s="30">
        <v>-3.9960396703171601E-3</v>
      </c>
    </row>
    <row r="1329" spans="1:3" x14ac:dyDescent="0.2">
      <c r="A1329" s="30">
        <v>-0.26906521773619602</v>
      </c>
      <c r="C1329" s="30">
        <v>-3.9180627076594301E-3</v>
      </c>
    </row>
    <row r="1330" spans="1:3" x14ac:dyDescent="0.2">
      <c r="A1330" s="30">
        <v>-0.237486014367184</v>
      </c>
      <c r="C1330" s="30">
        <v>-3.8566527376168798E-3</v>
      </c>
    </row>
    <row r="1331" spans="1:3" x14ac:dyDescent="0.2">
      <c r="A1331" s="30">
        <v>-0.20590681099817201</v>
      </c>
      <c r="C1331" s="30">
        <v>-3.8578522239465498E-3</v>
      </c>
    </row>
    <row r="1332" spans="1:3" x14ac:dyDescent="0.2">
      <c r="A1332" s="30">
        <v>-0.17432760762916</v>
      </c>
      <c r="C1332" s="30">
        <v>-3.8850747553570201E-3</v>
      </c>
    </row>
    <row r="1333" spans="1:3" x14ac:dyDescent="0.2">
      <c r="A1333" s="30">
        <v>-0.14274840426014801</v>
      </c>
      <c r="C1333" s="30">
        <v>-3.87066603119249E-3</v>
      </c>
    </row>
    <row r="1334" spans="1:3" x14ac:dyDescent="0.2">
      <c r="A1334" s="30">
        <v>-0.11116920089113599</v>
      </c>
      <c r="C1334" s="30">
        <v>-3.9523813109550799E-3</v>
      </c>
    </row>
    <row r="1335" spans="1:3" x14ac:dyDescent="0.2">
      <c r="A1335" s="30">
        <v>-7.9589997522123604E-2</v>
      </c>
      <c r="C1335" s="30">
        <v>-3.9943097985274904E-3</v>
      </c>
    </row>
    <row r="1336" spans="1:3" x14ac:dyDescent="0.2">
      <c r="A1336" s="30">
        <v>-4.2747593591609498E-2</v>
      </c>
      <c r="C1336" s="30">
        <v>-3.9818137958088197E-3</v>
      </c>
    </row>
    <row r="1337" spans="1:3" x14ac:dyDescent="0.2">
      <c r="A1337" s="30">
        <v>-1.11683902225973E-2</v>
      </c>
      <c r="C1337" s="30">
        <v>-3.9158245711563696E-3</v>
      </c>
    </row>
    <row r="1338" spans="1:3" x14ac:dyDescent="0.2">
      <c r="A1338" s="30">
        <v>2.04108131464148E-2</v>
      </c>
      <c r="C1338" s="30">
        <v>-3.7799654783207499E-3</v>
      </c>
    </row>
    <row r="1339" spans="1:3" x14ac:dyDescent="0.2">
      <c r="A1339" s="30">
        <v>5.1990016515427E-2</v>
      </c>
      <c r="C1339" s="30">
        <v>-3.7364910752201701E-3</v>
      </c>
    </row>
    <row r="1340" spans="1:3" x14ac:dyDescent="0.2">
      <c r="A1340" s="30">
        <v>8.3569219884439203E-2</v>
      </c>
      <c r="C1340" s="30">
        <v>-3.6465275798487498E-3</v>
      </c>
    </row>
    <row r="1341" spans="1:3" x14ac:dyDescent="0.2">
      <c r="A1341" s="30">
        <v>0.115148423253451</v>
      </c>
      <c r="C1341" s="30">
        <v>-3.5354910798880801E-3</v>
      </c>
    </row>
    <row r="1342" spans="1:3" x14ac:dyDescent="0.2">
      <c r="A1342" s="30">
        <v>0.146727626622463</v>
      </c>
      <c r="C1342" s="30">
        <v>-3.3693136842317399E-3</v>
      </c>
    </row>
    <row r="1343" spans="1:3" x14ac:dyDescent="0.2">
      <c r="A1343" s="30">
        <v>0.17830682999147501</v>
      </c>
      <c r="C1343" s="30">
        <v>-3.2528050915758598E-3</v>
      </c>
    </row>
    <row r="1344" spans="1:3" x14ac:dyDescent="0.2">
      <c r="A1344" s="30">
        <v>0.209886033360487</v>
      </c>
      <c r="C1344" s="30">
        <v>-3.25396885848654E-3</v>
      </c>
    </row>
    <row r="1345" spans="1:3" x14ac:dyDescent="0.2">
      <c r="A1345" s="30">
        <v>0.24146523672949999</v>
      </c>
      <c r="C1345" s="30">
        <v>-3.18065122888583E-3</v>
      </c>
    </row>
    <row r="1346" spans="1:3" x14ac:dyDescent="0.2">
      <c r="A1346" s="30">
        <v>0.251991637852504</v>
      </c>
      <c r="C1346" s="30">
        <v>-3.1627829016228899E-3</v>
      </c>
    </row>
    <row r="1347" spans="1:3" x14ac:dyDescent="0.2">
      <c r="A1347" s="30">
        <v>0.27304444009851198</v>
      </c>
      <c r="C1347" s="30">
        <v>-3.0860324910476698E-3</v>
      </c>
    </row>
    <row r="1348" spans="1:3" x14ac:dyDescent="0.2">
      <c r="A1348" s="30">
        <v>0.30462364346752402</v>
      </c>
      <c r="C1348" s="30">
        <v>-3.0059988119152301E-3</v>
      </c>
    </row>
    <row r="1349" spans="1:3" x14ac:dyDescent="0.2">
      <c r="A1349" s="30">
        <v>0.33620284683653601</v>
      </c>
      <c r="C1349" s="30">
        <v>-2.8661683697119001E-3</v>
      </c>
    </row>
    <row r="1350" spans="1:3" x14ac:dyDescent="0.2">
      <c r="A1350" s="30">
        <v>0.36778205020554799</v>
      </c>
      <c r="C1350" s="30">
        <v>-2.7576672878053899E-3</v>
      </c>
    </row>
    <row r="1351" spans="1:3" x14ac:dyDescent="0.2">
      <c r="A1351" s="30">
        <v>0.39936125357455998</v>
      </c>
      <c r="C1351" s="30">
        <v>-2.5825091265799498E-3</v>
      </c>
    </row>
    <row r="1352" spans="1:3" x14ac:dyDescent="0.2">
      <c r="A1352" s="30">
        <v>0.43094045694357203</v>
      </c>
      <c r="C1352" s="30">
        <v>-2.4286903309469901E-3</v>
      </c>
    </row>
    <row r="1353" spans="1:3" x14ac:dyDescent="0.2">
      <c r="A1353" s="30">
        <v>0.46251966031258501</v>
      </c>
      <c r="C1353" s="30">
        <v>-2.3022439538177698E-3</v>
      </c>
    </row>
    <row r="1354" spans="1:3" x14ac:dyDescent="0.2">
      <c r="A1354" s="30">
        <v>0.494098863681596</v>
      </c>
      <c r="C1354" s="30">
        <v>-2.1880875705213099E-3</v>
      </c>
    </row>
    <row r="1355" spans="1:3" x14ac:dyDescent="0.2">
      <c r="A1355" s="30">
        <v>0.52567806705060804</v>
      </c>
      <c r="C1355" s="30">
        <v>-2.1185184365240198E-3</v>
      </c>
    </row>
    <row r="1356" spans="1:3" x14ac:dyDescent="0.2">
      <c r="A1356" s="30">
        <v>0.55725727041962103</v>
      </c>
      <c r="C1356" s="30">
        <v>-1.9878048913775899E-3</v>
      </c>
    </row>
    <row r="1357" spans="1:3" x14ac:dyDescent="0.2">
      <c r="A1357" s="30">
        <v>0.58883647378863302</v>
      </c>
      <c r="C1357" s="30">
        <v>-1.8824763719600701E-3</v>
      </c>
    </row>
    <row r="1358" spans="1:3" x14ac:dyDescent="0.2">
      <c r="A1358" s="30">
        <v>0.62041567715764201</v>
      </c>
      <c r="C1358" s="30">
        <v>-1.76974443357623E-3</v>
      </c>
    </row>
    <row r="1359" spans="1:3" x14ac:dyDescent="0.2">
      <c r="A1359" s="30">
        <v>0.65199488052665999</v>
      </c>
      <c r="C1359" s="30">
        <v>-1.6953213012776301E-3</v>
      </c>
    </row>
    <row r="1360" spans="1:3" x14ac:dyDescent="0.2">
      <c r="A1360" s="30">
        <v>0.68357408389567198</v>
      </c>
      <c r="C1360" s="30">
        <v>-1.56235847025317E-3</v>
      </c>
    </row>
    <row r="1361" spans="1:3" x14ac:dyDescent="0.2">
      <c r="A1361" s="30">
        <v>0.72041648782618195</v>
      </c>
      <c r="C1361" s="30">
        <v>-1.2823058524477E-3</v>
      </c>
    </row>
    <row r="1362" spans="1:3" x14ac:dyDescent="0.2">
      <c r="A1362" s="30">
        <v>0.75199569119519405</v>
      </c>
      <c r="C1362" s="30">
        <v>-1.1184993539285601E-3</v>
      </c>
    </row>
    <row r="1363" spans="1:3" x14ac:dyDescent="0.2">
      <c r="A1363" s="30">
        <v>0.78357489456420604</v>
      </c>
      <c r="C1363" s="30">
        <v>-9.9208523545318795E-4</v>
      </c>
    </row>
    <row r="1364" spans="1:3" x14ac:dyDescent="0.2">
      <c r="A1364" s="30">
        <v>0.81515409793321802</v>
      </c>
      <c r="C1364" s="30">
        <v>-9.1350685451974697E-4</v>
      </c>
    </row>
    <row r="1365" spans="1:3" x14ac:dyDescent="0.2">
      <c r="A1365" s="30">
        <v>0.84673330130223001</v>
      </c>
      <c r="C1365" s="30">
        <v>-8.3235833074715899E-4</v>
      </c>
    </row>
    <row r="1366" spans="1:3" x14ac:dyDescent="0.2">
      <c r="A1366" s="30">
        <v>0.878312504671242</v>
      </c>
      <c r="C1366" s="30">
        <v>-7.2269537553084999E-4</v>
      </c>
    </row>
    <row r="1367" spans="1:3" x14ac:dyDescent="0.2">
      <c r="A1367" s="30">
        <v>0.90989170804025399</v>
      </c>
      <c r="C1367" s="30">
        <v>-5.8963075393043995E-4</v>
      </c>
    </row>
    <row r="1368" spans="1:3" x14ac:dyDescent="0.2">
      <c r="A1368" s="30">
        <v>0.94147091140926598</v>
      </c>
      <c r="C1368" s="30">
        <v>-4.56313531926128E-4</v>
      </c>
    </row>
    <row r="1369" spans="1:3" x14ac:dyDescent="0.2">
      <c r="A1369" s="30">
        <v>0.97305011477827796</v>
      </c>
      <c r="C1369" s="30">
        <v>-3.5592376282269202E-4</v>
      </c>
    </row>
    <row r="1370" spans="1:3" x14ac:dyDescent="0.2">
      <c r="A1370" s="30">
        <v>1.0046293181472901</v>
      </c>
      <c r="C1370" s="30">
        <v>-3.6373509392074001E-4</v>
      </c>
    </row>
    <row r="1371" spans="1:3" x14ac:dyDescent="0.2">
      <c r="A1371" s="30">
        <v>1.0204189198318001</v>
      </c>
      <c r="C1371" s="30">
        <v>-3.1371354632027799E-4</v>
      </c>
    </row>
    <row r="1372" spans="1:3" x14ac:dyDescent="0.2">
      <c r="A1372" s="30">
        <v>1.0362085215162999</v>
      </c>
      <c r="C1372" s="30">
        <v>-3.1189107802317799E-4</v>
      </c>
    </row>
    <row r="1373" spans="1:3" x14ac:dyDescent="0.2">
      <c r="A1373" s="30">
        <v>1.0572613237623101</v>
      </c>
      <c r="C1373" s="30">
        <v>-3.2269784016741599E-4</v>
      </c>
    </row>
    <row r="1374" spans="1:3" x14ac:dyDescent="0.2">
      <c r="A1374" s="30">
        <v>1.0625245243238199</v>
      </c>
      <c r="C1374" s="30">
        <v>-3.1326049196494599E-4</v>
      </c>
    </row>
    <row r="1375" spans="1:3" x14ac:dyDescent="0.2">
      <c r="A1375" s="30">
        <v>1.06778772488531</v>
      </c>
      <c r="C1375" s="30">
        <v>-2.9355416548885999E-4</v>
      </c>
    </row>
    <row r="1376" spans="1:3" x14ac:dyDescent="0.2">
      <c r="A1376" s="30">
        <v>1.0993669282543299</v>
      </c>
      <c r="C1376" s="30">
        <v>-1.3917735054901501E-4</v>
      </c>
    </row>
    <row r="1377" spans="1:3" x14ac:dyDescent="0.2">
      <c r="A1377" s="30">
        <v>1.13094613162334</v>
      </c>
      <c r="C1377" s="30">
        <v>1.6738224714298799E-5</v>
      </c>
    </row>
    <row r="1378" spans="1:3" x14ac:dyDescent="0.2">
      <c r="A1378" s="30">
        <v>1.1625253349923499</v>
      </c>
      <c r="C1378" s="30">
        <v>5.2286104134770299E-5</v>
      </c>
    </row>
    <row r="1379" spans="1:3" x14ac:dyDescent="0.2">
      <c r="A1379" s="30">
        <v>1.19410453836136</v>
      </c>
      <c r="C1379" s="30">
        <v>7.2735847077192895E-5</v>
      </c>
    </row>
    <row r="1380" spans="1:3" x14ac:dyDescent="0.2">
      <c r="A1380" s="30">
        <v>1.2256837417303701</v>
      </c>
      <c r="C1380" s="30">
        <v>7.5053131107426898E-6</v>
      </c>
    </row>
    <row r="1381" spans="1:3" x14ac:dyDescent="0.2">
      <c r="A1381" s="30">
        <v>1.25726294509939</v>
      </c>
      <c r="C1381" s="30">
        <v>-1.1470738648546599E-5</v>
      </c>
    </row>
    <row r="1382" spans="1:3" x14ac:dyDescent="0.2">
      <c r="A1382" s="30">
        <v>1.2888421484684001</v>
      </c>
      <c r="C1382" s="30">
        <v>1.3788939317741501E-5</v>
      </c>
    </row>
    <row r="1383" spans="1:3" x14ac:dyDescent="0.2">
      <c r="A1383" s="30">
        <v>1.3204213518374199</v>
      </c>
      <c r="C1383" s="30">
        <v>1.4183906439572399E-5</v>
      </c>
    </row>
    <row r="1384" spans="1:3" x14ac:dyDescent="0.2">
      <c r="A1384" s="30">
        <v>1.35200055520643</v>
      </c>
      <c r="C1384" s="30">
        <v>7.34439166873662E-5</v>
      </c>
    </row>
    <row r="1385" spans="1:3" x14ac:dyDescent="0.2">
      <c r="A1385" s="30">
        <v>1.3835797585754399</v>
      </c>
      <c r="C1385" s="30">
        <v>4.7208487706342901E-5</v>
      </c>
    </row>
    <row r="1386" spans="1:3" x14ac:dyDescent="0.2">
      <c r="A1386" s="30">
        <v>1.41515896194445</v>
      </c>
      <c r="C1386" s="30">
        <v>5.79042493708979E-5</v>
      </c>
    </row>
    <row r="1387" spans="1:3" x14ac:dyDescent="0.2">
      <c r="A1387" s="30">
        <v>1.4467381653134599</v>
      </c>
      <c r="C1387" s="30">
        <v>1.0044297381530601E-4</v>
      </c>
    </row>
    <row r="1388" spans="1:3" x14ac:dyDescent="0.2">
      <c r="A1388" s="30">
        <v>1.47831736868248</v>
      </c>
      <c r="C1388" s="30">
        <v>-3.9348915959899003E-5</v>
      </c>
    </row>
    <row r="1389" spans="1:3" x14ac:dyDescent="0.2">
      <c r="A1389" s="30">
        <v>1.51515977261299</v>
      </c>
      <c r="C1389" s="30">
        <v>-1.4808404287432799E-4</v>
      </c>
    </row>
    <row r="1390" spans="1:3" x14ac:dyDescent="0.2">
      <c r="A1390" s="30">
        <v>1.5467389759820001</v>
      </c>
      <c r="C1390" s="30">
        <v>-2.0882694457987201E-4</v>
      </c>
    </row>
    <row r="1391" spans="1:3" x14ac:dyDescent="0.2">
      <c r="A1391" s="30">
        <v>1.5783181793510099</v>
      </c>
      <c r="C1391" s="30">
        <v>-2.8779562379597801E-4</v>
      </c>
    </row>
    <row r="1392" spans="1:3" x14ac:dyDescent="0.2">
      <c r="A1392" s="30">
        <v>1.60989738272002</v>
      </c>
      <c r="C1392" s="30">
        <v>-3.1414569276845197E-4</v>
      </c>
    </row>
    <row r="1393" spans="1:3" x14ac:dyDescent="0.2">
      <c r="A1393" s="30">
        <v>1.62042378384303</v>
      </c>
      <c r="C1393" s="30">
        <v>-3.5084272186207399E-4</v>
      </c>
    </row>
    <row r="1394" spans="1:3" x14ac:dyDescent="0.2">
      <c r="A1394" s="30">
        <v>1.6414765860890299</v>
      </c>
      <c r="C1394" s="30">
        <v>-4.61351757560061E-4</v>
      </c>
    </row>
    <row r="1395" spans="1:3" x14ac:dyDescent="0.2">
      <c r="A1395" s="30">
        <v>1.67305578945805</v>
      </c>
      <c r="C1395" s="30">
        <v>-5.2975292695007299E-4</v>
      </c>
    </row>
    <row r="1396" spans="1:3" x14ac:dyDescent="0.2">
      <c r="A1396" s="30">
        <v>1.7046349928270601</v>
      </c>
      <c r="C1396" s="30">
        <v>-6.1112661217861198E-4</v>
      </c>
    </row>
    <row r="1397" spans="1:3" x14ac:dyDescent="0.2">
      <c r="A1397" s="30">
        <v>1.73621419619607</v>
      </c>
      <c r="C1397" s="30">
        <v>-6.8316005568176295E-4</v>
      </c>
    </row>
    <row r="1398" spans="1:3" x14ac:dyDescent="0.2">
      <c r="A1398" s="30">
        <v>1.7677933995650801</v>
      </c>
      <c r="C1398" s="30">
        <v>-7.5076276483128704E-4</v>
      </c>
    </row>
    <row r="1399" spans="1:3" x14ac:dyDescent="0.2">
      <c r="A1399" s="30">
        <v>1.79937260293409</v>
      </c>
      <c r="C1399" s="30">
        <v>-8.6662459475351096E-4</v>
      </c>
    </row>
    <row r="1400" spans="1:3" x14ac:dyDescent="0.2">
      <c r="A1400" s="30">
        <v>1.8309518063031101</v>
      </c>
      <c r="C1400" s="30">
        <v>-9.9617195387310996E-4</v>
      </c>
    </row>
    <row r="1401" spans="1:3" x14ac:dyDescent="0.2">
      <c r="A1401" s="30">
        <v>1.8625310096721199</v>
      </c>
      <c r="C1401" s="30">
        <v>-1.1008282377357799E-3</v>
      </c>
    </row>
    <row r="1402" spans="1:3" x14ac:dyDescent="0.2">
      <c r="A1402" s="30">
        <v>1.89411021304113</v>
      </c>
      <c r="C1402" s="30">
        <v>-1.19289504923731E-3</v>
      </c>
    </row>
    <row r="1403" spans="1:3" x14ac:dyDescent="0.2">
      <c r="A1403" s="30">
        <v>1.9256894164101499</v>
      </c>
      <c r="C1403" s="30">
        <v>-1.3077420638768901E-3</v>
      </c>
    </row>
    <row r="1404" spans="1:3" x14ac:dyDescent="0.2">
      <c r="A1404" s="30">
        <v>1.95726861977916</v>
      </c>
      <c r="C1404" s="30">
        <v>-1.4541978439707899E-3</v>
      </c>
    </row>
    <row r="1405" spans="1:3" x14ac:dyDescent="0.2">
      <c r="A1405" s="30">
        <v>1.9888478231481701</v>
      </c>
      <c r="C1405" s="30">
        <v>-1.5372964597490501E-3</v>
      </c>
    </row>
    <row r="1406" spans="1:3" x14ac:dyDescent="0.2">
      <c r="A1406" s="30">
        <v>2.0204270265171802</v>
      </c>
      <c r="C1406" s="30">
        <v>-1.60663556067649E-3</v>
      </c>
    </row>
    <row r="1407" spans="1:3" x14ac:dyDescent="0.2">
      <c r="A1407" s="30">
        <v>2.0520062298861999</v>
      </c>
      <c r="C1407" s="30">
        <v>-1.72869635501194E-3</v>
      </c>
    </row>
    <row r="1408" spans="1:3" x14ac:dyDescent="0.2">
      <c r="A1408" s="30">
        <v>2.0835854332552102</v>
      </c>
      <c r="C1408" s="30">
        <v>-1.74766820786301E-3</v>
      </c>
    </row>
    <row r="1409" spans="1:3" x14ac:dyDescent="0.2">
      <c r="A1409" s="30">
        <v>2.1151646366242201</v>
      </c>
      <c r="C1409" s="30">
        <v>-1.78268611077558E-3</v>
      </c>
    </row>
    <row r="1410" spans="1:3" x14ac:dyDescent="0.2">
      <c r="A1410" s="30">
        <v>2.1467438399932299</v>
      </c>
      <c r="C1410" s="30">
        <v>-1.8427424946800401E-3</v>
      </c>
    </row>
    <row r="1411" spans="1:3" x14ac:dyDescent="0.2">
      <c r="A1411" s="30">
        <v>2.1783230433622398</v>
      </c>
      <c r="C1411" s="30">
        <v>-1.9978106639465501E-3</v>
      </c>
    </row>
    <row r="1412" spans="1:3" x14ac:dyDescent="0.2">
      <c r="A1412" s="30">
        <v>2.2099022467312599</v>
      </c>
      <c r="C1412" s="30">
        <v>-2.16562581633055E-3</v>
      </c>
    </row>
    <row r="1413" spans="1:3" x14ac:dyDescent="0.2">
      <c r="A1413" s="30">
        <v>2.2414814501002698</v>
      </c>
      <c r="C1413" s="30">
        <v>-2.2346430931363299E-3</v>
      </c>
    </row>
    <row r="1414" spans="1:3" x14ac:dyDescent="0.2">
      <c r="A1414" s="30">
        <v>2.2730606534692801</v>
      </c>
      <c r="C1414" s="30">
        <v>-2.2394720556232401E-3</v>
      </c>
    </row>
    <row r="1415" spans="1:3" x14ac:dyDescent="0.2">
      <c r="A1415" s="30">
        <v>2.3099030573997901</v>
      </c>
      <c r="C1415" s="30">
        <v>-2.3728223709261601E-3</v>
      </c>
    </row>
    <row r="1416" spans="1:3" x14ac:dyDescent="0.2">
      <c r="A1416" s="30">
        <v>2.3414822607688</v>
      </c>
      <c r="C1416" s="30">
        <v>-2.5354421350098802E-3</v>
      </c>
    </row>
    <row r="1417" spans="1:3" x14ac:dyDescent="0.2">
      <c r="A1417" s="30">
        <v>2.3730614641378098</v>
      </c>
      <c r="C1417" s="30">
        <v>-2.59847746615025E-3</v>
      </c>
    </row>
    <row r="1418" spans="1:3" x14ac:dyDescent="0.2">
      <c r="A1418" s="30">
        <v>2.4046406675068299</v>
      </c>
      <c r="C1418" s="30">
        <v>-2.5929943745588999E-3</v>
      </c>
    </row>
    <row r="1419" spans="1:3" x14ac:dyDescent="0.2">
      <c r="A1419" s="30">
        <v>2.4362198708758398</v>
      </c>
      <c r="C1419" s="30">
        <v>-2.6450396774818198E-3</v>
      </c>
    </row>
    <row r="1420" spans="1:3" x14ac:dyDescent="0.2">
      <c r="A1420" s="30">
        <v>2.4677990742448599</v>
      </c>
      <c r="C1420" s="30">
        <v>-2.68291246441632E-3</v>
      </c>
    </row>
    <row r="1421" spans="1:3" x14ac:dyDescent="0.2">
      <c r="A1421" s="30">
        <v>2.49937827761386</v>
      </c>
      <c r="C1421" s="30">
        <v>-2.8022416581847502E-3</v>
      </c>
    </row>
    <row r="1422" spans="1:3" x14ac:dyDescent="0.2">
      <c r="A1422" s="30">
        <v>2.5309574809828699</v>
      </c>
      <c r="C1422" s="30">
        <v>-3.01461745227887E-3</v>
      </c>
    </row>
    <row r="1423" spans="1:3" x14ac:dyDescent="0.2">
      <c r="A1423" s="30">
        <v>2.56253668435189</v>
      </c>
      <c r="C1423" s="30">
        <v>-3.0447311683912898E-3</v>
      </c>
    </row>
    <row r="1424" spans="1:3" x14ac:dyDescent="0.2">
      <c r="A1424" s="30">
        <v>2.5941158877208998</v>
      </c>
      <c r="C1424" s="30">
        <v>-3.0263421772625601E-3</v>
      </c>
    </row>
    <row r="1425" spans="1:3" x14ac:dyDescent="0.2">
      <c r="A1425" s="30">
        <v>2.6256950910899199</v>
      </c>
      <c r="C1425" s="30">
        <v>-2.96627498179961E-3</v>
      </c>
    </row>
    <row r="1426" spans="1:3" x14ac:dyDescent="0.2">
      <c r="A1426" s="30">
        <v>2.6572742944589298</v>
      </c>
      <c r="C1426" s="30">
        <v>-2.8657646358111999E-3</v>
      </c>
    </row>
    <row r="1427" spans="1:3" x14ac:dyDescent="0.2">
      <c r="A1427" s="30">
        <v>2.6888534978279401</v>
      </c>
      <c r="C1427" s="30">
        <v>-2.8317641299581099E-3</v>
      </c>
    </row>
    <row r="1428" spans="1:3" x14ac:dyDescent="0.2">
      <c r="A1428" s="30">
        <v>2.72043270119695</v>
      </c>
      <c r="C1428" s="30">
        <v>-2.79885026344949E-3</v>
      </c>
    </row>
    <row r="1429" spans="1:3" x14ac:dyDescent="0.2">
      <c r="A1429" s="30">
        <v>2.7520119045659599</v>
      </c>
      <c r="C1429" s="30">
        <v>-2.8707721583166399E-3</v>
      </c>
    </row>
    <row r="1430" spans="1:3" x14ac:dyDescent="0.2">
      <c r="A1430" s="30">
        <v>2.78359110793498</v>
      </c>
      <c r="C1430" s="30">
        <v>-2.84448770443963E-3</v>
      </c>
    </row>
    <row r="1431" spans="1:3" x14ac:dyDescent="0.2">
      <c r="A1431" s="30">
        <v>2.8151703113039899</v>
      </c>
      <c r="C1431" s="30">
        <v>-2.84367904472543E-3</v>
      </c>
    </row>
    <row r="1432" spans="1:3" x14ac:dyDescent="0.2">
      <c r="A1432" s="30">
        <v>2.8467495146730002</v>
      </c>
      <c r="C1432" s="30">
        <v>-2.9685583290415098E-3</v>
      </c>
    </row>
    <row r="1433" spans="1:3" x14ac:dyDescent="0.2">
      <c r="A1433" s="30">
        <v>2.8783287180420101</v>
      </c>
      <c r="C1433" s="30">
        <v>-2.95610284562932E-3</v>
      </c>
    </row>
    <row r="1434" spans="1:3" x14ac:dyDescent="0.2">
      <c r="A1434" s="30">
        <v>2.9099079214110199</v>
      </c>
      <c r="C1434" s="30">
        <v>-2.9358665183434902E-3</v>
      </c>
    </row>
    <row r="1435" spans="1:3" x14ac:dyDescent="0.2">
      <c r="A1435" s="30">
        <v>2.94148712478004</v>
      </c>
      <c r="C1435" s="30">
        <v>-2.9735553795710002E-3</v>
      </c>
    </row>
    <row r="1436" spans="1:3" x14ac:dyDescent="0.2">
      <c r="A1436" s="30">
        <v>2.9730663281490499</v>
      </c>
      <c r="C1436" s="30">
        <v>-3.0092130494619898E-3</v>
      </c>
    </row>
    <row r="1437" spans="1:3" x14ac:dyDescent="0.2">
      <c r="A1437" s="30">
        <v>3.0046455315180598</v>
      </c>
      <c r="C1437" s="30">
        <v>-3.0345369982627299E-3</v>
      </c>
    </row>
    <row r="1438" spans="1:3" x14ac:dyDescent="0.2">
      <c r="A1438" s="30">
        <v>3.0362247348870701</v>
      </c>
      <c r="C1438" s="30">
        <v>-2.9835486389286599E-3</v>
      </c>
    </row>
    <row r="1439" spans="1:3" x14ac:dyDescent="0.2">
      <c r="A1439" s="30">
        <v>3.06780393825608</v>
      </c>
      <c r="C1439" s="30">
        <v>-2.9933388404248698E-3</v>
      </c>
    </row>
    <row r="1440" spans="1:3" x14ac:dyDescent="0.2">
      <c r="A1440" s="30">
        <v>3.10464634218659</v>
      </c>
      <c r="C1440" s="30">
        <v>-2.9122130602542099E-3</v>
      </c>
    </row>
    <row r="1441" spans="1:3" x14ac:dyDescent="0.2">
      <c r="A1441" s="30">
        <v>3.1362255455556101</v>
      </c>
      <c r="C1441" s="30">
        <v>-2.7467120119446498E-3</v>
      </c>
    </row>
    <row r="1442" spans="1:3" x14ac:dyDescent="0.2">
      <c r="A1442" s="30">
        <v>3.1678047489246199</v>
      </c>
      <c r="C1442" s="30">
        <v>-2.7263565000993999E-3</v>
      </c>
    </row>
    <row r="1443" spans="1:3" x14ac:dyDescent="0.2">
      <c r="A1443" s="30">
        <v>3.19938395229364</v>
      </c>
      <c r="C1443" s="30">
        <v>-2.77404264535957E-3</v>
      </c>
    </row>
    <row r="1444" spans="1:3" x14ac:dyDescent="0.2">
      <c r="A1444" s="30">
        <v>3.2309631556626499</v>
      </c>
      <c r="C1444" s="30">
        <v>-2.8293935679551199E-3</v>
      </c>
    </row>
    <row r="1445" spans="1:3" x14ac:dyDescent="0.2">
      <c r="A1445" s="30">
        <v>3.2625423590316598</v>
      </c>
      <c r="C1445" s="30">
        <v>-2.9122697821079798E-3</v>
      </c>
    </row>
    <row r="1446" spans="1:3" x14ac:dyDescent="0.2">
      <c r="A1446" s="30">
        <v>3.2941215624006701</v>
      </c>
      <c r="C1446" s="30">
        <v>-2.9442679898135302E-3</v>
      </c>
    </row>
    <row r="1447" spans="1:3" x14ac:dyDescent="0.2">
      <c r="A1447" s="30">
        <v>3.32570076576968</v>
      </c>
      <c r="C1447" s="30">
        <v>-2.8975984835754301E-3</v>
      </c>
    </row>
    <row r="1448" spans="1:3" x14ac:dyDescent="0.2">
      <c r="A1448" s="30">
        <v>3.3572799691387001</v>
      </c>
      <c r="C1448" s="30">
        <v>-2.7857874305541701E-3</v>
      </c>
    </row>
    <row r="1449" spans="1:3" x14ac:dyDescent="0.2">
      <c r="A1449" s="30">
        <v>3.38885917250771</v>
      </c>
      <c r="C1449" s="30">
        <v>-2.68014801333295E-3</v>
      </c>
    </row>
    <row r="1450" spans="1:3" x14ac:dyDescent="0.2">
      <c r="A1450" s="30">
        <v>3.4204383758767198</v>
      </c>
      <c r="C1450" s="30">
        <v>-2.5946468317777599E-3</v>
      </c>
    </row>
    <row r="1451" spans="1:3" x14ac:dyDescent="0.2">
      <c r="A1451" s="30">
        <v>3.4520175792457302</v>
      </c>
      <c r="C1451" s="30">
        <v>-2.5460499527364599E-3</v>
      </c>
    </row>
    <row r="1452" spans="1:3" x14ac:dyDescent="0.2">
      <c r="A1452" s="30">
        <v>3.48359678261474</v>
      </c>
      <c r="C1452" s="30">
        <v>-2.54509424705128E-3</v>
      </c>
    </row>
    <row r="1453" spans="1:3" x14ac:dyDescent="0.2">
      <c r="A1453" s="30">
        <v>3.5151759859837601</v>
      </c>
      <c r="C1453" s="30">
        <v>-2.4259900389443402E-3</v>
      </c>
    </row>
    <row r="1454" spans="1:3" x14ac:dyDescent="0.2">
      <c r="A1454" s="30">
        <v>3.54675518935277</v>
      </c>
      <c r="C1454" s="30">
        <v>-2.3639668017565599E-3</v>
      </c>
    </row>
    <row r="1455" spans="1:3" x14ac:dyDescent="0.2">
      <c r="A1455" s="30">
        <v>3.5783343927217799</v>
      </c>
      <c r="C1455" s="30">
        <v>-2.4100504547956299E-3</v>
      </c>
    </row>
    <row r="1456" spans="1:3" x14ac:dyDescent="0.2">
      <c r="A1456" s="30">
        <v>3.6099135960907902</v>
      </c>
      <c r="C1456" s="30">
        <v>-2.5527303160145101E-3</v>
      </c>
    </row>
    <row r="1457" spans="1:3" x14ac:dyDescent="0.2">
      <c r="A1457" s="30">
        <v>3.6414927994598001</v>
      </c>
      <c r="C1457" s="30">
        <v>-2.6365593473356499E-3</v>
      </c>
    </row>
    <row r="1458" spans="1:3" x14ac:dyDescent="0.2">
      <c r="A1458" s="30">
        <v>3.6730720028288202</v>
      </c>
      <c r="C1458" s="30">
        <v>-2.51345190581421E-3</v>
      </c>
    </row>
    <row r="1459" spans="1:3" x14ac:dyDescent="0.2">
      <c r="A1459" s="30">
        <v>3.7046512061978301</v>
      </c>
      <c r="C1459" s="30">
        <v>-2.3580289711821701E-3</v>
      </c>
    </row>
    <row r="1460" spans="1:3" x14ac:dyDescent="0.2">
      <c r="A1460" s="30">
        <v>3.7362304095668399</v>
      </c>
      <c r="C1460" s="30">
        <v>-2.2611553880372498E-3</v>
      </c>
    </row>
    <row r="1461" spans="1:3" x14ac:dyDescent="0.2">
      <c r="A1461" s="30">
        <v>3.7678096129358498</v>
      </c>
      <c r="C1461" s="30">
        <v>-2.1975985654269798E-3</v>
      </c>
    </row>
    <row r="1462" spans="1:3" x14ac:dyDescent="0.2">
      <c r="A1462" s="30">
        <v>3.7993888163048601</v>
      </c>
      <c r="C1462" s="30">
        <v>-2.28920019546108E-3</v>
      </c>
    </row>
    <row r="1463" spans="1:3" x14ac:dyDescent="0.2">
      <c r="A1463" s="30">
        <v>3.8309680196738798</v>
      </c>
      <c r="C1463" s="30">
        <v>-2.3660984431532299E-3</v>
      </c>
    </row>
    <row r="1464" spans="1:3" x14ac:dyDescent="0.2">
      <c r="A1464" s="30">
        <v>3.8678104236043902</v>
      </c>
      <c r="C1464" s="30">
        <v>-2.58378302881635E-3</v>
      </c>
    </row>
    <row r="1465" spans="1:3" x14ac:dyDescent="0.2">
      <c r="A1465" s="30">
        <v>3.8993896269734001</v>
      </c>
      <c r="C1465" s="30">
        <v>-2.75925312092577E-3</v>
      </c>
    </row>
    <row r="1466" spans="1:3" x14ac:dyDescent="0.2">
      <c r="A1466" s="30">
        <v>3.9309688303424202</v>
      </c>
      <c r="C1466" s="30">
        <v>-2.7582402921063698E-3</v>
      </c>
    </row>
    <row r="1467" spans="1:3" x14ac:dyDescent="0.2">
      <c r="A1467" s="30">
        <v>3.9625480337114301</v>
      </c>
      <c r="C1467" s="30">
        <v>-2.69464335655515E-3</v>
      </c>
    </row>
    <row r="1468" spans="1:3" x14ac:dyDescent="0.2">
      <c r="A1468" s="30">
        <v>3.9941272370804399</v>
      </c>
      <c r="C1468" s="30">
        <v>-2.5015345243083499E-3</v>
      </c>
    </row>
    <row r="1469" spans="1:3" x14ac:dyDescent="0.2">
      <c r="A1469" s="30">
        <v>4.0257064404494498</v>
      </c>
      <c r="C1469" s="30">
        <v>-2.37360449732922E-3</v>
      </c>
    </row>
    <row r="1470" spans="1:3" x14ac:dyDescent="0.2">
      <c r="A1470" s="30">
        <v>4.0572856438184601</v>
      </c>
      <c r="C1470" s="30">
        <v>-2.39007132898413E-3</v>
      </c>
    </row>
    <row r="1471" spans="1:3" x14ac:dyDescent="0.2">
      <c r="A1471" s="30">
        <v>4.0888648471874802</v>
      </c>
      <c r="C1471" s="30">
        <v>-2.3685681468048501E-3</v>
      </c>
    </row>
    <row r="1472" spans="1:3" x14ac:dyDescent="0.2">
      <c r="A1472" s="30">
        <v>4.1204440505564897</v>
      </c>
      <c r="C1472" s="30">
        <v>-2.3455123310488E-3</v>
      </c>
    </row>
    <row r="1473" spans="1:3" x14ac:dyDescent="0.2">
      <c r="A1473" s="30">
        <v>4.1520232539255</v>
      </c>
      <c r="C1473" s="30">
        <v>-2.3035144619233598E-3</v>
      </c>
    </row>
    <row r="1474" spans="1:3" x14ac:dyDescent="0.2">
      <c r="A1474" s="30">
        <v>4.1836024572945103</v>
      </c>
      <c r="C1474" s="30">
        <v>-2.3865839210755E-3</v>
      </c>
    </row>
    <row r="1475" spans="1:3" x14ac:dyDescent="0.2">
      <c r="A1475" s="30">
        <v>4.2151816606635197</v>
      </c>
      <c r="C1475" s="30">
        <v>-2.4471862045988501E-3</v>
      </c>
    </row>
    <row r="1476" spans="1:3" x14ac:dyDescent="0.2">
      <c r="A1476" s="30">
        <v>4.2467608640325398</v>
      </c>
      <c r="C1476" s="30">
        <v>-2.3775919063024399E-3</v>
      </c>
    </row>
    <row r="1477" spans="1:3" x14ac:dyDescent="0.2">
      <c r="A1477" s="30">
        <v>4.2783400674015502</v>
      </c>
      <c r="C1477" s="30">
        <v>-2.3443589883181399E-3</v>
      </c>
    </row>
    <row r="1478" spans="1:3" x14ac:dyDescent="0.2">
      <c r="A1478" s="30">
        <v>4.3099192707705596</v>
      </c>
      <c r="C1478" s="30">
        <v>-2.2646459395404702E-3</v>
      </c>
    </row>
    <row r="1479" spans="1:3" x14ac:dyDescent="0.2">
      <c r="A1479" s="30">
        <v>4.3414984741395699</v>
      </c>
      <c r="C1479" s="30">
        <v>-2.3051830141729299E-3</v>
      </c>
    </row>
    <row r="1480" spans="1:3" x14ac:dyDescent="0.2">
      <c r="A1480" s="30">
        <v>4.3730776775085802</v>
      </c>
      <c r="C1480" s="30">
        <v>-2.2921384592477002E-3</v>
      </c>
    </row>
    <row r="1481" spans="1:3" x14ac:dyDescent="0.2">
      <c r="A1481" s="30">
        <v>4.4046568808776003</v>
      </c>
      <c r="C1481" s="30">
        <v>-2.28081410629195E-3</v>
      </c>
    </row>
    <row r="1482" spans="1:3" x14ac:dyDescent="0.2">
      <c r="A1482" s="30">
        <v>4.4362360842466098</v>
      </c>
      <c r="C1482" s="30">
        <v>-2.32366603954498E-3</v>
      </c>
    </row>
    <row r="1483" spans="1:3" x14ac:dyDescent="0.2">
      <c r="A1483" s="30">
        <v>4.4678152876156201</v>
      </c>
      <c r="C1483" s="30">
        <v>-2.27832412618016E-3</v>
      </c>
    </row>
    <row r="1484" spans="1:3" x14ac:dyDescent="0.2">
      <c r="A1484" s="30">
        <v>4.4993944909846304</v>
      </c>
      <c r="C1484" s="30">
        <v>-2.26088537972173E-3</v>
      </c>
    </row>
    <row r="1485" spans="1:3" x14ac:dyDescent="0.2">
      <c r="A1485" s="30">
        <v>4.5309736943536398</v>
      </c>
      <c r="C1485" s="30">
        <v>-2.23385510765167E-3</v>
      </c>
    </row>
    <row r="1486" spans="1:3" x14ac:dyDescent="0.2">
      <c r="A1486" s="30">
        <v>4.5625528977226599</v>
      </c>
      <c r="C1486" s="30">
        <v>-2.2864004657120198E-3</v>
      </c>
    </row>
    <row r="1487" spans="1:3" x14ac:dyDescent="0.2">
      <c r="A1487" s="30">
        <v>4.5941321010916703</v>
      </c>
      <c r="C1487" s="30">
        <v>-2.3694709344203599E-3</v>
      </c>
    </row>
    <row r="1488" spans="1:3" x14ac:dyDescent="0.2">
      <c r="A1488" s="30">
        <v>4.6257113044606797</v>
      </c>
      <c r="C1488" s="30">
        <v>-2.4200471067847302E-3</v>
      </c>
    </row>
    <row r="1489" spans="1:3" x14ac:dyDescent="0.2">
      <c r="A1489" s="30">
        <v>4.6625537083911999</v>
      </c>
      <c r="C1489" s="30">
        <v>-2.4373781036832499E-3</v>
      </c>
    </row>
    <row r="1490" spans="1:3" x14ac:dyDescent="0.2">
      <c r="A1490" s="30">
        <v>4.6941329117602102</v>
      </c>
      <c r="C1490" s="30">
        <v>-2.4370258507549901E-3</v>
      </c>
    </row>
    <row r="1491" spans="1:3" x14ac:dyDescent="0.2">
      <c r="A1491" s="30">
        <v>4.7257121151292196</v>
      </c>
      <c r="C1491" s="30">
        <v>-2.4064531633735502E-3</v>
      </c>
    </row>
    <row r="1492" spans="1:3" x14ac:dyDescent="0.2">
      <c r="A1492" s="30">
        <v>4.7572913184982299</v>
      </c>
      <c r="C1492" s="30">
        <v>-2.3764716461668299E-3</v>
      </c>
    </row>
    <row r="1493" spans="1:3" x14ac:dyDescent="0.2">
      <c r="A1493" s="30">
        <v>4.7888705218672403</v>
      </c>
      <c r="C1493" s="30">
        <v>-2.3734732619766501E-3</v>
      </c>
    </row>
    <row r="1494" spans="1:3" x14ac:dyDescent="0.2">
      <c r="A1494" s="30">
        <v>4.8204497252362604</v>
      </c>
      <c r="C1494" s="30">
        <v>-2.3415578509034299E-3</v>
      </c>
    </row>
    <row r="1495" spans="1:3" x14ac:dyDescent="0.2">
      <c r="A1495" s="30">
        <v>4.8520289286052698</v>
      </c>
      <c r="C1495" s="30">
        <v>-2.2297231495321999E-3</v>
      </c>
    </row>
    <row r="1496" spans="1:3" x14ac:dyDescent="0.2">
      <c r="A1496" s="30">
        <v>4.8836081319742801</v>
      </c>
      <c r="C1496" s="30">
        <v>-2.1511335712683598E-3</v>
      </c>
    </row>
    <row r="1497" spans="1:3" x14ac:dyDescent="0.2">
      <c r="A1497" s="30">
        <v>4.9151873353432904</v>
      </c>
      <c r="C1497" s="30">
        <v>-2.2585518650831099E-3</v>
      </c>
    </row>
    <row r="1498" spans="1:3" x14ac:dyDescent="0.2">
      <c r="A1498" s="30">
        <v>4.9467665387123096</v>
      </c>
      <c r="C1498" s="30">
        <v>-2.3337162971927101E-3</v>
      </c>
    </row>
    <row r="1499" spans="1:3" x14ac:dyDescent="0.2">
      <c r="A1499" s="30">
        <v>4.97834574208132</v>
      </c>
      <c r="C1499" s="30">
        <v>-2.3798957545557598E-3</v>
      </c>
    </row>
    <row r="1500" spans="1:3" x14ac:dyDescent="0.2">
      <c r="A1500" s="30">
        <v>5.0099249454503303</v>
      </c>
      <c r="C1500" s="30">
        <v>-2.4399220614110002E-3</v>
      </c>
    </row>
    <row r="1501" spans="1:3" x14ac:dyDescent="0.2">
      <c r="A1501" s="30">
        <v>5.0415041488193397</v>
      </c>
      <c r="C1501" s="30">
        <v>-2.4295666801394701E-3</v>
      </c>
    </row>
    <row r="1502" spans="1:3" x14ac:dyDescent="0.2">
      <c r="A1502" s="30">
        <v>5.07308335218835</v>
      </c>
      <c r="C1502" s="30">
        <v>-2.4243792620322899E-3</v>
      </c>
    </row>
    <row r="1503" spans="1:3" x14ac:dyDescent="0.2">
      <c r="A1503" s="30">
        <v>5.1046625555573604</v>
      </c>
      <c r="C1503" s="30">
        <v>-2.34763287563377E-3</v>
      </c>
    </row>
    <row r="1504" spans="1:3" x14ac:dyDescent="0.2">
      <c r="A1504" s="30">
        <v>5.1362417589263796</v>
      </c>
      <c r="C1504" s="30">
        <v>-2.21849143508332E-3</v>
      </c>
    </row>
    <row r="1505" spans="1:3" x14ac:dyDescent="0.2">
      <c r="A1505" s="30">
        <v>5.1678209622953899</v>
      </c>
      <c r="C1505" s="30">
        <v>-2.1786234122849199E-3</v>
      </c>
    </row>
    <row r="1506" spans="1:3" x14ac:dyDescent="0.2">
      <c r="A1506" s="30">
        <v>5.1994001656644002</v>
      </c>
      <c r="C1506" s="30">
        <v>-2.2222032373204999E-3</v>
      </c>
    </row>
    <row r="1507" spans="1:3" x14ac:dyDescent="0.2">
      <c r="A1507" s="30">
        <v>5.2309793690334097</v>
      </c>
      <c r="C1507" s="30">
        <v>-2.3297306585445101E-3</v>
      </c>
    </row>
    <row r="1508" spans="1:3" x14ac:dyDescent="0.2">
      <c r="A1508" s="30">
        <v>5.26255857240242</v>
      </c>
      <c r="C1508" s="30">
        <v>-2.2817343958528601E-3</v>
      </c>
    </row>
    <row r="1509" spans="1:3" x14ac:dyDescent="0.2">
      <c r="A1509" s="30">
        <v>5.2941377757714401</v>
      </c>
      <c r="C1509" s="30">
        <v>-2.1378092337023301E-3</v>
      </c>
    </row>
    <row r="1510" spans="1:3" x14ac:dyDescent="0.2">
      <c r="A1510" s="30">
        <v>5.3257169791404504</v>
      </c>
      <c r="C1510" s="30">
        <v>-2.1059514702909199E-3</v>
      </c>
    </row>
    <row r="1511" spans="1:3" x14ac:dyDescent="0.2">
      <c r="A1511" s="30">
        <v>5.3572961825094598</v>
      </c>
      <c r="C1511" s="30">
        <v>-2.03439642291598E-3</v>
      </c>
    </row>
    <row r="1512" spans="1:3" x14ac:dyDescent="0.2">
      <c r="A1512" s="30">
        <v>5.3888753858784701</v>
      </c>
      <c r="C1512" s="30">
        <v>-2.0157386836177501E-3</v>
      </c>
    </row>
    <row r="1513" spans="1:3" x14ac:dyDescent="0.2">
      <c r="A1513" s="30">
        <v>5.4204545892474796</v>
      </c>
      <c r="C1513" s="30">
        <v>-2.0150159722098198E-3</v>
      </c>
    </row>
    <row r="1514" spans="1:3" x14ac:dyDescent="0.2">
      <c r="A1514" s="30">
        <v>5.4572969931779998</v>
      </c>
      <c r="C1514" s="30">
        <v>-2.0091237599207902E-3</v>
      </c>
    </row>
    <row r="1515" spans="1:3" x14ac:dyDescent="0.2">
      <c r="A1515" s="30">
        <v>5.4888761965470101</v>
      </c>
      <c r="C1515" s="30">
        <v>-2.01267087664583E-3</v>
      </c>
    </row>
    <row r="1516" spans="1:3" x14ac:dyDescent="0.2">
      <c r="A1516" s="30">
        <v>5.5204553999160204</v>
      </c>
      <c r="C1516" s="30">
        <v>-1.9287068126754899E-3</v>
      </c>
    </row>
    <row r="1517" spans="1:3" x14ac:dyDescent="0.2">
      <c r="A1517" s="30">
        <v>5.5520346032850396</v>
      </c>
      <c r="C1517" s="30">
        <v>-1.95419804106955E-3</v>
      </c>
    </row>
    <row r="1518" spans="1:3" x14ac:dyDescent="0.2">
      <c r="A1518" s="30">
        <v>5.5836138066540499</v>
      </c>
      <c r="C1518" s="30">
        <v>-2.07647397386058E-3</v>
      </c>
    </row>
    <row r="1519" spans="1:3" x14ac:dyDescent="0.2">
      <c r="A1519" s="30">
        <v>5.6151930100230603</v>
      </c>
      <c r="C1519" s="30">
        <v>-2.1647417197250699E-3</v>
      </c>
    </row>
    <row r="1520" spans="1:3" x14ac:dyDescent="0.2">
      <c r="A1520" s="30">
        <v>5.6467722133920697</v>
      </c>
      <c r="C1520" s="30">
        <v>-2.2461371241345798E-3</v>
      </c>
    </row>
    <row r="1521" spans="1:3" x14ac:dyDescent="0.2">
      <c r="A1521" s="30">
        <v>5.67835141676108</v>
      </c>
      <c r="C1521" s="30">
        <v>-2.1861988949325802E-3</v>
      </c>
    </row>
    <row r="1522" spans="1:3" x14ac:dyDescent="0.2">
      <c r="A1522" s="30">
        <v>5.7099306201301001</v>
      </c>
      <c r="C1522" s="30">
        <v>-2.1281253195502801E-3</v>
      </c>
    </row>
    <row r="1523" spans="1:3" x14ac:dyDescent="0.2">
      <c r="A1523" s="30">
        <v>5.7415098234991104</v>
      </c>
      <c r="C1523" s="30">
        <v>-2.0555940982727098E-3</v>
      </c>
    </row>
    <row r="1524" spans="1:3" x14ac:dyDescent="0.2">
      <c r="A1524" s="30">
        <v>5.7730890268681199</v>
      </c>
      <c r="C1524" s="30">
        <v>-2.02035481933033E-3</v>
      </c>
    </row>
    <row r="1525" spans="1:3" x14ac:dyDescent="0.2">
      <c r="A1525" s="30">
        <v>5.8046682302371302</v>
      </c>
      <c r="C1525" s="30">
        <v>-2.0526073052444102E-3</v>
      </c>
    </row>
    <row r="1526" spans="1:3" x14ac:dyDescent="0.2">
      <c r="A1526" s="30">
        <v>5.8362474336061396</v>
      </c>
      <c r="C1526" s="30">
        <v>-2.0380635145590699E-3</v>
      </c>
    </row>
    <row r="1527" spans="1:3" x14ac:dyDescent="0.2">
      <c r="A1527" s="30">
        <v>5.8678266369751597</v>
      </c>
      <c r="C1527" s="30">
        <v>-2.0764540632779902E-3</v>
      </c>
    </row>
    <row r="1528" spans="1:3" x14ac:dyDescent="0.2">
      <c r="A1528" s="30">
        <v>5.89940584034417</v>
      </c>
      <c r="C1528" s="30">
        <v>-2.0631142929373198E-3</v>
      </c>
    </row>
    <row r="1529" spans="1:3" x14ac:dyDescent="0.2">
      <c r="A1529" s="30">
        <v>5.9309850437131804</v>
      </c>
      <c r="C1529" s="30">
        <v>-2.0097002392430001E-3</v>
      </c>
    </row>
    <row r="1530" spans="1:3" x14ac:dyDescent="0.2">
      <c r="A1530" s="30">
        <v>5.9625642470821898</v>
      </c>
      <c r="C1530" s="30">
        <v>-1.9936806427532298E-3</v>
      </c>
    </row>
    <row r="1531" spans="1:3" x14ac:dyDescent="0.2">
      <c r="A1531" s="30">
        <v>5.9941434504512099</v>
      </c>
      <c r="C1531" s="30">
        <v>-1.9540241409239799E-3</v>
      </c>
    </row>
    <row r="1532" spans="1:3" x14ac:dyDescent="0.2">
      <c r="A1532" s="30">
        <v>6.0257226538202397</v>
      </c>
      <c r="C1532" s="30">
        <v>-1.97024707695608E-3</v>
      </c>
    </row>
    <row r="1533" spans="1:3" x14ac:dyDescent="0.2">
      <c r="A1533" s="30">
        <v>6.0573018571892403</v>
      </c>
      <c r="C1533" s="30">
        <v>-1.9909138274119501E-3</v>
      </c>
    </row>
    <row r="1534" spans="1:3" x14ac:dyDescent="0.2">
      <c r="A1534" s="30">
        <v>6.08888106055824</v>
      </c>
      <c r="C1534" s="30">
        <v>-1.92195179388199E-3</v>
      </c>
    </row>
    <row r="1535" spans="1:3" x14ac:dyDescent="0.2">
      <c r="A1535" s="30">
        <v>6.1204602639272396</v>
      </c>
      <c r="C1535" s="30">
        <v>-1.9062463400429501E-3</v>
      </c>
    </row>
    <row r="1536" spans="1:3" x14ac:dyDescent="0.2">
      <c r="A1536" s="30">
        <v>6.1520394672962402</v>
      </c>
      <c r="C1536" s="30">
        <v>-1.8331342915574201E-3</v>
      </c>
    </row>
    <row r="1537" spans="1:3" x14ac:dyDescent="0.2">
      <c r="A1537" s="30">
        <v>6.1836186706653002</v>
      </c>
      <c r="C1537" s="30">
        <v>-1.83100624678174E-3</v>
      </c>
    </row>
    <row r="1538" spans="1:3" x14ac:dyDescent="0.2">
      <c r="A1538" s="30">
        <v>6.2204610745957796</v>
      </c>
      <c r="C1538" s="30">
        <v>-1.86851818888864E-3</v>
      </c>
    </row>
    <row r="1539" spans="1:3" x14ac:dyDescent="0.2">
      <c r="A1539" s="30">
        <v>6.2520402779647801</v>
      </c>
      <c r="C1539" s="30">
        <v>-1.8875981164806E-3</v>
      </c>
    </row>
    <row r="1540" spans="1:3" x14ac:dyDescent="0.2">
      <c r="A1540" s="30">
        <v>6.2836194813338402</v>
      </c>
      <c r="C1540" s="30">
        <v>-2.0032110468538602E-3</v>
      </c>
    </row>
    <row r="1541" spans="1:3" x14ac:dyDescent="0.2">
      <c r="A1541" s="30">
        <v>6.3151986847028398</v>
      </c>
      <c r="C1541" s="30">
        <v>-2.0705552828768499E-3</v>
      </c>
    </row>
    <row r="1542" spans="1:3" x14ac:dyDescent="0.2">
      <c r="A1542" s="30">
        <v>6.3467778880718404</v>
      </c>
      <c r="C1542" s="30">
        <v>-2.1358463894776501E-3</v>
      </c>
    </row>
    <row r="1543" spans="1:3" x14ac:dyDescent="0.2">
      <c r="A1543" s="30">
        <v>6.3783570914408401</v>
      </c>
      <c r="C1543" s="30">
        <v>-2.2066655104725102E-3</v>
      </c>
    </row>
    <row r="1544" spans="1:3" x14ac:dyDescent="0.2">
      <c r="A1544" s="30">
        <v>6.4099362948098397</v>
      </c>
      <c r="C1544" s="30">
        <v>-2.1374469759951101E-3</v>
      </c>
    </row>
    <row r="1545" spans="1:3" x14ac:dyDescent="0.2">
      <c r="A1545" s="30">
        <v>6.4415154981788998</v>
      </c>
      <c r="C1545" s="30">
        <v>-2.1329688683935501E-3</v>
      </c>
    </row>
    <row r="1546" spans="1:3" x14ac:dyDescent="0.2">
      <c r="A1546" s="30">
        <v>6.4730947015479003</v>
      </c>
      <c r="C1546" s="30">
        <v>-2.0091391075870101E-3</v>
      </c>
    </row>
    <row r="1547" spans="1:3" x14ac:dyDescent="0.2">
      <c r="A1547" s="30">
        <v>6.5046739049169</v>
      </c>
      <c r="C1547" s="30">
        <v>-2.00768030563959E-3</v>
      </c>
    </row>
    <row r="1548" spans="1:3" x14ac:dyDescent="0.2">
      <c r="A1548" s="30">
        <v>6.5362531082858997</v>
      </c>
      <c r="C1548" s="30">
        <v>-2.0377516507802899E-3</v>
      </c>
    </row>
    <row r="1549" spans="1:3" x14ac:dyDescent="0.2">
      <c r="A1549" s="30">
        <v>6.5678323116549002</v>
      </c>
      <c r="C1549" s="30">
        <v>-1.9997582728999599E-3</v>
      </c>
    </row>
    <row r="1550" spans="1:3" x14ac:dyDescent="0.2">
      <c r="A1550" s="30">
        <v>6.5994115150239603</v>
      </c>
      <c r="C1550" s="30">
        <v>-1.9578163150595E-3</v>
      </c>
    </row>
    <row r="1551" spans="1:3" x14ac:dyDescent="0.2">
      <c r="A1551" s="30">
        <v>6.6309907183929599</v>
      </c>
      <c r="C1551" s="30">
        <v>-1.8934543638337801E-3</v>
      </c>
    </row>
    <row r="1552" spans="1:3" x14ac:dyDescent="0.2">
      <c r="A1552" s="30">
        <v>6.6625699217619596</v>
      </c>
      <c r="C1552" s="30">
        <v>-1.87713553065107E-3</v>
      </c>
    </row>
    <row r="1553" spans="1:3" x14ac:dyDescent="0.2">
      <c r="A1553" s="30">
        <v>6.6941491251309602</v>
      </c>
      <c r="C1553" s="30">
        <v>-1.8881174096448601E-3</v>
      </c>
    </row>
    <row r="1554" spans="1:3" x14ac:dyDescent="0.2">
      <c r="A1554" s="30">
        <v>6.7257283284999598</v>
      </c>
      <c r="C1554" s="30">
        <v>-1.9044859037005599E-3</v>
      </c>
    </row>
    <row r="1555" spans="1:3" x14ac:dyDescent="0.2">
      <c r="A1555" s="30">
        <v>6.7573075318690199</v>
      </c>
      <c r="C1555" s="30">
        <v>-1.94873616992382E-3</v>
      </c>
    </row>
    <row r="1556" spans="1:3" x14ac:dyDescent="0.2">
      <c r="A1556" s="30">
        <v>6.7888867352380204</v>
      </c>
      <c r="C1556" s="30">
        <v>-1.9144990336505E-3</v>
      </c>
    </row>
    <row r="1557" spans="1:3" x14ac:dyDescent="0.2">
      <c r="A1557" s="30">
        <v>6.8204659386070201</v>
      </c>
      <c r="C1557" s="30">
        <v>-1.86299523634599E-3</v>
      </c>
    </row>
    <row r="1558" spans="1:3" x14ac:dyDescent="0.2">
      <c r="A1558" s="30">
        <v>6.8520451419760198</v>
      </c>
      <c r="C1558" s="30">
        <v>-1.8824400312049E-3</v>
      </c>
    </row>
    <row r="1559" spans="1:3" x14ac:dyDescent="0.2">
      <c r="A1559" s="30">
        <v>6.8836243453450203</v>
      </c>
      <c r="C1559" s="30">
        <v>-1.9021261155594701E-3</v>
      </c>
    </row>
    <row r="1560" spans="1:3" x14ac:dyDescent="0.2">
      <c r="A1560" s="30">
        <v>6.9152035487140804</v>
      </c>
      <c r="C1560" s="30">
        <v>-1.9332928140873499E-3</v>
      </c>
    </row>
    <row r="1561" spans="1:3" x14ac:dyDescent="0.2">
      <c r="A1561" s="30">
        <v>6.94678275208308</v>
      </c>
      <c r="C1561" s="30">
        <v>-1.8125458416158001E-3</v>
      </c>
    </row>
    <row r="1562" spans="1:3" x14ac:dyDescent="0.2">
      <c r="A1562" s="30">
        <v>6.9783619554520797</v>
      </c>
      <c r="C1562" s="30">
        <v>-1.7278204167615701E-3</v>
      </c>
    </row>
    <row r="1563" spans="1:3" x14ac:dyDescent="0.2">
      <c r="A1563" s="30">
        <v>7.0152043593826203</v>
      </c>
      <c r="C1563" s="30">
        <v>-1.6507672061608599E-3</v>
      </c>
    </row>
    <row r="1564" spans="1:3" x14ac:dyDescent="0.2">
      <c r="A1564" s="30">
        <v>7.04678356275162</v>
      </c>
      <c r="C1564" s="30">
        <v>-1.5395847587117799E-3</v>
      </c>
    </row>
    <row r="1565" spans="1:3" x14ac:dyDescent="0.2">
      <c r="A1565" s="30">
        <v>7.0783627661206197</v>
      </c>
      <c r="C1565" s="30">
        <v>-1.3701483106442799E-3</v>
      </c>
    </row>
    <row r="1566" spans="1:3" x14ac:dyDescent="0.2">
      <c r="A1566" s="30">
        <v>7.1099419694896202</v>
      </c>
      <c r="C1566" s="30">
        <v>-1.1116814770602899E-3</v>
      </c>
    </row>
    <row r="1567" spans="1:3" x14ac:dyDescent="0.2">
      <c r="A1567" s="30">
        <v>7.1415211728586199</v>
      </c>
      <c r="C1567" s="30">
        <v>-7.7597179283568304E-4</v>
      </c>
    </row>
    <row r="1568" spans="1:3" x14ac:dyDescent="0.2">
      <c r="A1568" s="30">
        <v>7.1731003762276799</v>
      </c>
      <c r="C1568" s="30">
        <v>-3.8454961261717702E-4</v>
      </c>
    </row>
    <row r="1569" spans="1:3" x14ac:dyDescent="0.2">
      <c r="A1569" s="30">
        <v>7.1783635767891596</v>
      </c>
      <c r="C1569" s="30">
        <v>-3.06356666698531E-4</v>
      </c>
    </row>
    <row r="1570" spans="1:3" x14ac:dyDescent="0.2">
      <c r="A1570" s="30">
        <v>7.2046795795966796</v>
      </c>
      <c r="C1570" s="30">
        <v>1.56313869874611E-4</v>
      </c>
    </row>
    <row r="1571" spans="1:3" x14ac:dyDescent="0.2">
      <c r="A1571" s="30">
        <v>7.2362587829656801</v>
      </c>
      <c r="C1571" s="30">
        <v>7.2714061321812302E-4</v>
      </c>
    </row>
    <row r="1572" spans="1:3" x14ac:dyDescent="0.2">
      <c r="A1572" s="30">
        <v>7.2678379863346798</v>
      </c>
      <c r="C1572" s="30">
        <v>1.4577794877726499E-3</v>
      </c>
    </row>
    <row r="1573" spans="1:3" x14ac:dyDescent="0.2">
      <c r="A1573" s="30">
        <v>7.2994171897036804</v>
      </c>
      <c r="C1573" s="30">
        <v>2.4295650028746101E-3</v>
      </c>
    </row>
    <row r="1574" spans="1:3" x14ac:dyDescent="0.2">
      <c r="A1574" s="30">
        <v>7.3046803902652204</v>
      </c>
      <c r="C1574" s="30">
        <v>2.62417128770407E-3</v>
      </c>
    </row>
    <row r="1575" spans="1:3" x14ac:dyDescent="0.2">
      <c r="A1575" s="30">
        <v>7.3309963930727404</v>
      </c>
      <c r="C1575" s="30">
        <v>3.6255673953352399E-3</v>
      </c>
    </row>
    <row r="1576" spans="1:3" x14ac:dyDescent="0.2">
      <c r="A1576" s="30">
        <v>7.3625755964417401</v>
      </c>
      <c r="C1576" s="30">
        <v>5.0065197851347004E-3</v>
      </c>
    </row>
    <row r="1577" spans="1:3" x14ac:dyDescent="0.2">
      <c r="A1577" s="30">
        <v>7.3731019975647598</v>
      </c>
      <c r="C1577" s="30">
        <v>5.5451582965999396E-3</v>
      </c>
    </row>
    <row r="1578" spans="1:3" x14ac:dyDescent="0.2">
      <c r="A1578" s="30">
        <v>7.3941547998107398</v>
      </c>
      <c r="C1578" s="30">
        <v>6.58809133186271E-3</v>
      </c>
    </row>
    <row r="1579" spans="1:3" x14ac:dyDescent="0.2">
      <c r="A1579" s="30">
        <v>7.4257340031797403</v>
      </c>
      <c r="C1579" s="30">
        <v>8.1334595100825101E-3</v>
      </c>
    </row>
    <row r="1580" spans="1:3" x14ac:dyDescent="0.2">
      <c r="A1580" s="30">
        <v>7.4309972037412804</v>
      </c>
      <c r="C1580" s="30">
        <v>8.3862316227051106E-3</v>
      </c>
    </row>
    <row r="1581" spans="1:3" x14ac:dyDescent="0.2">
      <c r="A1581" s="30">
        <v>7.45731320654874</v>
      </c>
      <c r="C1581" s="30">
        <v>9.7507191099395502E-3</v>
      </c>
    </row>
    <row r="1582" spans="1:3" x14ac:dyDescent="0.2">
      <c r="A1582" s="30">
        <v>7.48362920935626</v>
      </c>
      <c r="C1582" s="30">
        <v>1.1190681693035101E-2</v>
      </c>
    </row>
    <row r="1583" spans="1:3" x14ac:dyDescent="0.2">
      <c r="A1583" s="30">
        <v>7.4888924099178</v>
      </c>
      <c r="C1583" s="30">
        <v>1.14840793526516E-2</v>
      </c>
    </row>
    <row r="1584" spans="1:3" x14ac:dyDescent="0.2">
      <c r="A1584" s="30">
        <v>7.5204716132867997</v>
      </c>
      <c r="C1584" s="30">
        <v>1.3372761051440699E-2</v>
      </c>
    </row>
    <row r="1585" spans="1:3" x14ac:dyDescent="0.2">
      <c r="A1585" s="30">
        <v>7.5309980144098203</v>
      </c>
      <c r="C1585" s="30">
        <v>1.3999436935550801E-2</v>
      </c>
    </row>
    <row r="1586" spans="1:3" x14ac:dyDescent="0.2">
      <c r="A1586" s="30">
        <v>7.5520508166558002</v>
      </c>
      <c r="C1586" s="30">
        <v>1.5259740698511401E-2</v>
      </c>
    </row>
    <row r="1587" spans="1:3" x14ac:dyDescent="0.2">
      <c r="A1587" s="30">
        <v>7.5783668194633202</v>
      </c>
      <c r="C1587" s="30">
        <v>1.6865410298116699E-2</v>
      </c>
    </row>
    <row r="1588" spans="1:3" x14ac:dyDescent="0.2">
      <c r="A1588" s="30">
        <v>7.5836300200247999</v>
      </c>
      <c r="C1588" s="30">
        <v>1.7164184453389901E-2</v>
      </c>
    </row>
    <row r="1589" spans="1:3" x14ac:dyDescent="0.2">
      <c r="A1589" s="30">
        <v>7.6152092233937996</v>
      </c>
      <c r="C1589" s="30">
        <v>1.9052217001539699E-2</v>
      </c>
    </row>
    <row r="1590" spans="1:3" x14ac:dyDescent="0.2">
      <c r="A1590" s="30">
        <v>7.6257356245168202</v>
      </c>
      <c r="C1590" s="30">
        <v>1.9738596254162001E-2</v>
      </c>
    </row>
    <row r="1591" spans="1:3" x14ac:dyDescent="0.2">
      <c r="A1591" s="30">
        <v>7.6467884267628596</v>
      </c>
      <c r="C1591" s="30">
        <v>2.1023718254471899E-2</v>
      </c>
    </row>
    <row r="1592" spans="1:3" x14ac:dyDescent="0.2">
      <c r="A1592" s="30">
        <v>7.6731044295703201</v>
      </c>
      <c r="C1592" s="30">
        <v>2.2747192198840901E-2</v>
      </c>
    </row>
    <row r="1593" spans="1:3" x14ac:dyDescent="0.2">
      <c r="A1593" s="30">
        <v>7.6783676301318602</v>
      </c>
      <c r="C1593" s="30">
        <v>2.31047068009426E-2</v>
      </c>
    </row>
    <row r="1594" spans="1:3" x14ac:dyDescent="0.2">
      <c r="A1594" s="30">
        <v>7.7099468335008599</v>
      </c>
      <c r="C1594" s="30">
        <v>2.5232341572278199E-2</v>
      </c>
    </row>
    <row r="1595" spans="1:3" x14ac:dyDescent="0.2">
      <c r="A1595" s="30">
        <v>7.7152100340623404</v>
      </c>
      <c r="C1595" s="30">
        <v>2.5635124429105299E-2</v>
      </c>
    </row>
    <row r="1596" spans="1:3" x14ac:dyDescent="0.2">
      <c r="A1596" s="30">
        <v>7.7415260368698604</v>
      </c>
      <c r="C1596" s="30">
        <v>2.7520096223547601E-2</v>
      </c>
    </row>
    <row r="1597" spans="1:3" x14ac:dyDescent="0.2">
      <c r="A1597" s="30">
        <v>7.7520524379928801</v>
      </c>
      <c r="C1597" s="30">
        <v>2.8228834183551099E-2</v>
      </c>
    </row>
    <row r="1598" spans="1:3" x14ac:dyDescent="0.2">
      <c r="A1598" s="30">
        <v>7.7731052402388601</v>
      </c>
      <c r="C1598" s="30">
        <v>2.97231964284198E-2</v>
      </c>
    </row>
    <row r="1599" spans="1:3" x14ac:dyDescent="0.2">
      <c r="A1599" s="30">
        <v>7.7941580424849004</v>
      </c>
      <c r="C1599" s="30">
        <v>3.1263703636091898E-2</v>
      </c>
    </row>
    <row r="1600" spans="1:3" x14ac:dyDescent="0.2">
      <c r="A1600" s="30">
        <v>7.8099476441693998</v>
      </c>
      <c r="C1600" s="30">
        <v>3.2382807662168001E-2</v>
      </c>
    </row>
    <row r="1601" spans="1:3" x14ac:dyDescent="0.2">
      <c r="A1601" s="30">
        <v>7.8310004464153797</v>
      </c>
      <c r="C1601" s="30">
        <v>3.3958688102283897E-2</v>
      </c>
    </row>
    <row r="1602" spans="1:3" x14ac:dyDescent="0.2">
      <c r="A1602" s="30">
        <v>7.8415268475384003</v>
      </c>
      <c r="C1602" s="30">
        <v>3.4751982468931297E-2</v>
      </c>
    </row>
    <row r="1603" spans="1:3" x14ac:dyDescent="0.2">
      <c r="A1603" s="30">
        <v>7.8678428503459203</v>
      </c>
      <c r="C1603" s="30">
        <v>3.6736583291169002E-2</v>
      </c>
    </row>
    <row r="1604" spans="1:3" x14ac:dyDescent="0.2">
      <c r="A1604" s="30">
        <v>7.8731060509074</v>
      </c>
      <c r="C1604" s="30">
        <v>3.7148873276186399E-2</v>
      </c>
    </row>
    <row r="1605" spans="1:3" x14ac:dyDescent="0.2">
      <c r="A1605" s="30">
        <v>7.9046852542764601</v>
      </c>
      <c r="C1605" s="30">
        <v>3.9577487240829198E-2</v>
      </c>
    </row>
    <row r="1606" spans="1:3" x14ac:dyDescent="0.2">
      <c r="A1606" s="30">
        <v>7.9362644576454597</v>
      </c>
      <c r="C1606" s="30">
        <v>4.2061287850304899E-2</v>
      </c>
    </row>
    <row r="1607" spans="1:3" x14ac:dyDescent="0.2">
      <c r="A1607" s="30">
        <v>7.9415276582069403</v>
      </c>
      <c r="C1607" s="30">
        <v>4.25005980675002E-2</v>
      </c>
    </row>
    <row r="1608" spans="1:3" x14ac:dyDescent="0.2">
      <c r="A1608" s="30">
        <v>7.9678436610144603</v>
      </c>
      <c r="C1608" s="30">
        <v>4.4629187073880201E-2</v>
      </c>
    </row>
    <row r="1609" spans="1:3" x14ac:dyDescent="0.2">
      <c r="A1609" s="30">
        <v>7.97837006213748</v>
      </c>
      <c r="C1609" s="30">
        <v>4.5549544360264801E-2</v>
      </c>
    </row>
    <row r="1610" spans="1:3" x14ac:dyDescent="0.2">
      <c r="A1610" s="30">
        <v>7.99942286438346</v>
      </c>
      <c r="C1610" s="30">
        <v>4.7444210933331801E-2</v>
      </c>
    </row>
    <row r="1611" spans="1:3" x14ac:dyDescent="0.2">
      <c r="A1611" s="30">
        <v>8.0099492655064797</v>
      </c>
      <c r="C1611" s="30">
        <v>4.8372436355972298E-2</v>
      </c>
    </row>
    <row r="1612" spans="1:3" x14ac:dyDescent="0.2">
      <c r="A1612" s="30">
        <v>8.0310020677524605</v>
      </c>
      <c r="C1612" s="30">
        <v>5.0248956762071299E-2</v>
      </c>
    </row>
    <row r="1613" spans="1:3" x14ac:dyDescent="0.2">
      <c r="A1613" s="30">
        <v>8.0415284688754802</v>
      </c>
      <c r="C1613" s="30">
        <v>5.1211839278180599E-2</v>
      </c>
    </row>
    <row r="1614" spans="1:3" x14ac:dyDescent="0.2">
      <c r="A1614" s="30">
        <v>8.0625812711215197</v>
      </c>
      <c r="C1614" s="30">
        <v>5.3121661601690601E-2</v>
      </c>
    </row>
    <row r="1615" spans="1:3" x14ac:dyDescent="0.2">
      <c r="A1615" s="30">
        <v>8.0731076722444808</v>
      </c>
      <c r="C1615" s="30">
        <v>5.40595530219928E-2</v>
      </c>
    </row>
    <row r="1616" spans="1:3" x14ac:dyDescent="0.2">
      <c r="A1616" s="30">
        <v>8.0941604744905202</v>
      </c>
      <c r="C1616" s="30">
        <v>5.6001466330022502E-2</v>
      </c>
    </row>
    <row r="1617" spans="1:3" x14ac:dyDescent="0.2">
      <c r="A1617" s="30">
        <v>8.10468687561354</v>
      </c>
      <c r="C1617" s="30">
        <v>5.69392637627587E-2</v>
      </c>
    </row>
    <row r="1618" spans="1:3" x14ac:dyDescent="0.2">
      <c r="A1618" s="30">
        <v>8.1257396778595208</v>
      </c>
      <c r="C1618" s="30">
        <v>5.8726218544611901E-2</v>
      </c>
    </row>
    <row r="1619" spans="1:3" x14ac:dyDescent="0.2">
      <c r="A1619" s="30">
        <v>8.1362660789825405</v>
      </c>
      <c r="C1619" s="30">
        <v>5.9633630064258397E-2</v>
      </c>
    </row>
    <row r="1620" spans="1:3" x14ac:dyDescent="0.2">
      <c r="A1620" s="30">
        <v>8.1573188812285196</v>
      </c>
      <c r="C1620" s="30">
        <v>6.1524849864680299E-2</v>
      </c>
    </row>
    <row r="1621" spans="1:3" x14ac:dyDescent="0.2">
      <c r="A1621" s="30">
        <v>8.1678452823515393</v>
      </c>
      <c r="C1621" s="30">
        <v>6.2453996424572202E-2</v>
      </c>
    </row>
    <row r="1622" spans="1:3" x14ac:dyDescent="0.2">
      <c r="A1622" s="30">
        <v>8.1888980845975201</v>
      </c>
      <c r="C1622" s="30">
        <v>6.4385033207833703E-2</v>
      </c>
    </row>
    <row r="1623" spans="1:3" x14ac:dyDescent="0.2">
      <c r="A1623" s="30">
        <v>8.1994244857205398</v>
      </c>
      <c r="C1623" s="30">
        <v>6.5379245228809196E-2</v>
      </c>
    </row>
    <row r="1624" spans="1:3" x14ac:dyDescent="0.2">
      <c r="A1624" s="30">
        <v>8.2204772879665793</v>
      </c>
      <c r="C1624" s="30">
        <v>6.7391468720922498E-2</v>
      </c>
    </row>
    <row r="1625" spans="1:3" x14ac:dyDescent="0.2">
      <c r="A1625" s="30">
        <v>8.2310036890895404</v>
      </c>
      <c r="C1625" s="30">
        <v>6.8421109726757801E-2</v>
      </c>
    </row>
    <row r="1626" spans="1:3" x14ac:dyDescent="0.2">
      <c r="A1626" s="30">
        <v>8.2520564913355798</v>
      </c>
      <c r="C1626" s="30">
        <v>7.0687037517274801E-2</v>
      </c>
    </row>
    <row r="1627" spans="1:3" x14ac:dyDescent="0.2">
      <c r="A1627" s="30">
        <v>8.2573196918970595</v>
      </c>
      <c r="C1627" s="30">
        <v>7.1293239181527496E-2</v>
      </c>
    </row>
    <row r="1628" spans="1:3" x14ac:dyDescent="0.2">
      <c r="A1628" s="30">
        <v>8.2783724941431007</v>
      </c>
      <c r="C1628" s="30">
        <v>7.3703476523879402E-2</v>
      </c>
    </row>
    <row r="1629" spans="1:3" x14ac:dyDescent="0.2">
      <c r="A1629" s="30">
        <v>8.2836356947045804</v>
      </c>
      <c r="C1629" s="30">
        <v>7.4306573516096305E-2</v>
      </c>
    </row>
    <row r="1630" spans="1:3" x14ac:dyDescent="0.2">
      <c r="A1630" s="30">
        <v>8.3046884969505594</v>
      </c>
      <c r="C1630" s="30">
        <v>7.7001733830262695E-2</v>
      </c>
    </row>
    <row r="1631" spans="1:3" x14ac:dyDescent="0.2">
      <c r="A1631" s="30">
        <v>8.3152148980735792</v>
      </c>
      <c r="C1631" s="30">
        <v>7.8483986071228307E-2</v>
      </c>
    </row>
    <row r="1632" spans="1:3" x14ac:dyDescent="0.2">
      <c r="A1632" s="30">
        <v>8.3257412991966007</v>
      </c>
      <c r="C1632" s="30">
        <v>8.0024758820647995E-2</v>
      </c>
    </row>
    <row r="1633" spans="1:3" x14ac:dyDescent="0.2">
      <c r="A1633" s="30">
        <v>8.3415309008811001</v>
      </c>
      <c r="C1633" s="30">
        <v>8.2434266072811499E-2</v>
      </c>
    </row>
    <row r="1634" spans="1:3" x14ac:dyDescent="0.2">
      <c r="A1634" s="30">
        <v>8.3467941014425797</v>
      </c>
      <c r="C1634" s="30">
        <v>8.3317412639484903E-2</v>
      </c>
    </row>
    <row r="1635" spans="1:3" x14ac:dyDescent="0.2">
      <c r="A1635" s="30">
        <v>8.3573205025655994</v>
      </c>
      <c r="C1635" s="30">
        <v>8.5197822696100697E-2</v>
      </c>
    </row>
    <row r="1636" spans="1:3" x14ac:dyDescent="0.2">
      <c r="A1636" s="30">
        <v>8.3731101042501006</v>
      </c>
      <c r="C1636" s="30">
        <v>8.8316784837147694E-2</v>
      </c>
    </row>
    <row r="1637" spans="1:3" x14ac:dyDescent="0.2">
      <c r="A1637" s="30">
        <v>8.3783733048116407</v>
      </c>
      <c r="C1637" s="30">
        <v>8.9441871761148706E-2</v>
      </c>
    </row>
    <row r="1638" spans="1:3" x14ac:dyDescent="0.2">
      <c r="A1638" s="30">
        <v>8.3888997059346</v>
      </c>
      <c r="C1638" s="30">
        <v>9.1828937192638599E-2</v>
      </c>
    </row>
    <row r="1639" spans="1:3" x14ac:dyDescent="0.2">
      <c r="A1639" s="30">
        <v>8.3994261070576197</v>
      </c>
      <c r="C1639" s="30">
        <v>9.4530818139825598E-2</v>
      </c>
    </row>
    <row r="1640" spans="1:3" x14ac:dyDescent="0.2">
      <c r="A1640" s="30">
        <v>8.4099525081806394</v>
      </c>
      <c r="C1640" s="30">
        <v>9.7622438362814506E-2</v>
      </c>
    </row>
    <row r="1641" spans="1:3" x14ac:dyDescent="0.2">
      <c r="A1641" s="30">
        <v>8.4152157087421209</v>
      </c>
      <c r="C1641" s="30">
        <v>9.9302440351048904E-2</v>
      </c>
    </row>
    <row r="1642" spans="1:3" x14ac:dyDescent="0.2">
      <c r="A1642" s="30">
        <v>8.4257421098651406</v>
      </c>
      <c r="C1642" s="30">
        <v>0.102904552699025</v>
      </c>
    </row>
    <row r="1643" spans="1:3" x14ac:dyDescent="0.2">
      <c r="A1643" s="30">
        <v>8.4362685109881603</v>
      </c>
      <c r="C1643" s="30">
        <v>0.106805227320871</v>
      </c>
    </row>
    <row r="1644" spans="1:3" x14ac:dyDescent="0.2">
      <c r="A1644" s="30">
        <v>8.44153171154964</v>
      </c>
      <c r="C1644" s="30">
        <v>0.108860376802805</v>
      </c>
    </row>
    <row r="1645" spans="1:3" x14ac:dyDescent="0.2">
      <c r="A1645" s="30">
        <v>8.4467949121111197</v>
      </c>
      <c r="C1645" s="30">
        <v>0.11102850522726899</v>
      </c>
    </row>
    <row r="1646" spans="1:3" x14ac:dyDescent="0.2">
      <c r="A1646" s="30">
        <v>8.4573213132341394</v>
      </c>
      <c r="C1646" s="30">
        <v>0.115800812139805</v>
      </c>
    </row>
    <row r="1647" spans="1:3" x14ac:dyDescent="0.2">
      <c r="A1647" s="30">
        <v>8.4625845137956794</v>
      </c>
      <c r="C1647" s="30">
        <v>0.118418649669654</v>
      </c>
    </row>
    <row r="1648" spans="1:3" x14ac:dyDescent="0.2">
      <c r="A1648" s="30">
        <v>8.4678477143571609</v>
      </c>
      <c r="C1648" s="30">
        <v>0.12117973267321699</v>
      </c>
    </row>
    <row r="1649" spans="1:3" x14ac:dyDescent="0.2">
      <c r="A1649" s="30">
        <v>8.4731109149186405</v>
      </c>
      <c r="C1649" s="30">
        <v>0.124042317432213</v>
      </c>
    </row>
    <row r="1650" spans="1:3" x14ac:dyDescent="0.2">
      <c r="A1650" s="30">
        <v>8.4783741154801806</v>
      </c>
      <c r="C1650" s="30">
        <v>0.12704470433932899</v>
      </c>
    </row>
    <row r="1651" spans="1:3" x14ac:dyDescent="0.2">
      <c r="A1651" s="30">
        <v>8.4836373160416603</v>
      </c>
      <c r="C1651" s="30">
        <v>0.13021991148494899</v>
      </c>
    </row>
    <row r="1652" spans="1:3" x14ac:dyDescent="0.2">
      <c r="A1652" s="30">
        <v>8.4889005166031399</v>
      </c>
      <c r="C1652" s="30">
        <v>0.133535135234779</v>
      </c>
    </row>
    <row r="1653" spans="1:3" x14ac:dyDescent="0.2">
      <c r="A1653" s="30">
        <v>8.49416371716468</v>
      </c>
      <c r="C1653" s="30">
        <v>0.13697687442266299</v>
      </c>
    </row>
    <row r="1654" spans="1:3" x14ac:dyDescent="0.2">
      <c r="A1654" s="30">
        <v>8.4994269177261597</v>
      </c>
      <c r="C1654" s="30">
        <v>0.140570586283009</v>
      </c>
    </row>
    <row r="1655" spans="1:3" x14ac:dyDescent="0.2">
      <c r="A1655" s="30">
        <v>8.5046901182876393</v>
      </c>
      <c r="C1655" s="30">
        <v>0.14440868878581301</v>
      </c>
    </row>
    <row r="1656" spans="1:3" x14ac:dyDescent="0.2">
      <c r="A1656" s="30">
        <v>8.5099533188491794</v>
      </c>
      <c r="C1656" s="30">
        <v>0.148494050071624</v>
      </c>
    </row>
    <row r="1657" spans="1:3" x14ac:dyDescent="0.2">
      <c r="A1657" s="30">
        <v>8.5152165194106608</v>
      </c>
      <c r="C1657" s="30">
        <v>0.15280310448075601</v>
      </c>
    </row>
    <row r="1658" spans="1:3" x14ac:dyDescent="0.2">
      <c r="A1658" s="30">
        <v>8.5204797199722009</v>
      </c>
      <c r="C1658" s="30">
        <v>0.15728186852329601</v>
      </c>
    </row>
    <row r="1659" spans="1:3" x14ac:dyDescent="0.2">
      <c r="A1659" s="30">
        <v>8.5257429205336805</v>
      </c>
      <c r="C1659" s="30">
        <v>0.16186363323116801</v>
      </c>
    </row>
    <row r="1660" spans="1:3" x14ac:dyDescent="0.2">
      <c r="A1660" s="30">
        <v>8.5310061210951602</v>
      </c>
      <c r="C1660" s="30">
        <v>0.16659739386545799</v>
      </c>
    </row>
    <row r="1661" spans="1:3" x14ac:dyDescent="0.2">
      <c r="A1661" s="30">
        <v>8.5362693216567003</v>
      </c>
      <c r="C1661" s="30">
        <v>0.171527891901149</v>
      </c>
    </row>
    <row r="1662" spans="1:3" x14ac:dyDescent="0.2">
      <c r="A1662" s="30">
        <v>8.5415325222181799</v>
      </c>
      <c r="C1662" s="30">
        <v>0.17662660323097101</v>
      </c>
    </row>
    <row r="1663" spans="1:3" x14ac:dyDescent="0.2">
      <c r="A1663" s="30">
        <v>8.5467957227796596</v>
      </c>
      <c r="C1663" s="30">
        <v>0.18196139911668099</v>
      </c>
    </row>
    <row r="1664" spans="1:3" x14ac:dyDescent="0.2">
      <c r="A1664" s="30">
        <v>8.5520589233411997</v>
      </c>
      <c r="C1664" s="30">
        <v>0.187436953523931</v>
      </c>
    </row>
    <row r="1665" spans="1:3" x14ac:dyDescent="0.2">
      <c r="A1665" s="30">
        <v>8.5573221239026793</v>
      </c>
      <c r="C1665" s="30">
        <v>0.19293199369401701</v>
      </c>
    </row>
    <row r="1666" spans="1:3" x14ac:dyDescent="0.2">
      <c r="A1666" s="30">
        <v>8.5625853244641608</v>
      </c>
      <c r="C1666" s="30">
        <v>0.19877557784074401</v>
      </c>
    </row>
    <row r="1667" spans="1:3" x14ac:dyDescent="0.2">
      <c r="A1667" s="30">
        <v>8.5678485250257008</v>
      </c>
      <c r="C1667" s="30">
        <v>0.20515031106244</v>
      </c>
    </row>
    <row r="1668" spans="1:3" x14ac:dyDescent="0.2">
      <c r="A1668" s="30">
        <v>8.5731117255871805</v>
      </c>
      <c r="C1668" s="30">
        <v>0.212056714189295</v>
      </c>
    </row>
    <row r="1669" spans="1:3" x14ac:dyDescent="0.2">
      <c r="A1669" s="30">
        <v>8.5783749261487205</v>
      </c>
      <c r="C1669" s="30">
        <v>0.21909028362622501</v>
      </c>
    </row>
    <row r="1670" spans="1:3" x14ac:dyDescent="0.2">
      <c r="A1670" s="30">
        <v>8.5836381267102002</v>
      </c>
      <c r="C1670" s="30">
        <v>0.226061642418456</v>
      </c>
    </row>
    <row r="1671" spans="1:3" x14ac:dyDescent="0.2">
      <c r="A1671" s="30">
        <v>8.5889013272716799</v>
      </c>
      <c r="C1671" s="30">
        <v>0.23323990283717999</v>
      </c>
    </row>
    <row r="1672" spans="1:3" x14ac:dyDescent="0.2">
      <c r="A1672" s="30">
        <v>8.5941645278332199</v>
      </c>
      <c r="C1672" s="30">
        <v>0.240583895573319</v>
      </c>
    </row>
    <row r="1673" spans="1:3" x14ac:dyDescent="0.2">
      <c r="A1673" s="30">
        <v>8.5994277283946996</v>
      </c>
      <c r="C1673" s="30">
        <v>0.248144107773245</v>
      </c>
    </row>
    <row r="1674" spans="1:3" x14ac:dyDescent="0.2">
      <c r="A1674" s="30">
        <v>8.6046909289561793</v>
      </c>
      <c r="C1674" s="30">
        <v>0.25602549944513903</v>
      </c>
    </row>
    <row r="1675" spans="1:3" x14ac:dyDescent="0.2">
      <c r="A1675" s="30">
        <v>8.6099541295177193</v>
      </c>
      <c r="C1675" s="30">
        <v>0.26421138801024702</v>
      </c>
    </row>
    <row r="1676" spans="1:3" x14ac:dyDescent="0.2">
      <c r="A1676" s="30">
        <v>8.6152173300792008</v>
      </c>
      <c r="C1676" s="30">
        <v>0.272738911113172</v>
      </c>
    </row>
    <row r="1677" spans="1:3" x14ac:dyDescent="0.2">
      <c r="A1677" s="30">
        <v>8.6204805306407408</v>
      </c>
      <c r="C1677" s="30">
        <v>0.28156519211384101</v>
      </c>
    </row>
    <row r="1678" spans="1:3" x14ac:dyDescent="0.2">
      <c r="A1678" s="30">
        <v>8.6257437312022205</v>
      </c>
      <c r="C1678" s="30">
        <v>0.29060258755138002</v>
      </c>
    </row>
    <row r="1679" spans="1:3" x14ac:dyDescent="0.2">
      <c r="A1679" s="30">
        <v>8.6310069317637002</v>
      </c>
      <c r="C1679" s="30">
        <v>0.29978439614028102</v>
      </c>
    </row>
    <row r="1680" spans="1:3" x14ac:dyDescent="0.2">
      <c r="A1680" s="30">
        <v>8.6362701323252402</v>
      </c>
      <c r="C1680" s="30">
        <v>0.30909516019713101</v>
      </c>
    </row>
    <row r="1681" spans="1:3" x14ac:dyDescent="0.2">
      <c r="A1681" s="30">
        <v>8.6415333328867199</v>
      </c>
      <c r="C1681" s="30">
        <v>0.31857642335542702</v>
      </c>
    </row>
    <row r="1682" spans="1:3" x14ac:dyDescent="0.2">
      <c r="A1682" s="30">
        <v>8.6467965334481995</v>
      </c>
      <c r="C1682" s="30">
        <v>0.32815011008768402</v>
      </c>
    </row>
    <row r="1683" spans="1:3" x14ac:dyDescent="0.2">
      <c r="A1683" s="30">
        <v>8.6520597340097396</v>
      </c>
      <c r="C1683" s="30">
        <v>0.33783509064227601</v>
      </c>
    </row>
    <row r="1684" spans="1:3" x14ac:dyDescent="0.2">
      <c r="A1684" s="30">
        <v>8.6573229345712193</v>
      </c>
      <c r="C1684" s="30">
        <v>0.347741470633882</v>
      </c>
    </row>
    <row r="1685" spans="1:3" x14ac:dyDescent="0.2">
      <c r="A1685" s="30">
        <v>8.6625861351327007</v>
      </c>
      <c r="C1685" s="30">
        <v>0.35794904495378399</v>
      </c>
    </row>
    <row r="1686" spans="1:3" x14ac:dyDescent="0.2">
      <c r="A1686" s="30">
        <v>8.6678493356942408</v>
      </c>
      <c r="C1686" s="30">
        <v>0.36846202214269602</v>
      </c>
    </row>
    <row r="1687" spans="1:3" x14ac:dyDescent="0.2">
      <c r="A1687" s="30">
        <v>8.6731125362557204</v>
      </c>
      <c r="C1687" s="30">
        <v>0.379232089437683</v>
      </c>
    </row>
    <row r="1688" spans="1:3" x14ac:dyDescent="0.2">
      <c r="A1688" s="30">
        <v>8.6783757368172605</v>
      </c>
      <c r="C1688" s="30">
        <v>0.39013027011932699</v>
      </c>
    </row>
    <row r="1689" spans="1:3" x14ac:dyDescent="0.2">
      <c r="A1689" s="30">
        <v>8.6836389373787402</v>
      </c>
      <c r="C1689" s="30">
        <v>0.40105112319518899</v>
      </c>
    </row>
    <row r="1690" spans="1:3" x14ac:dyDescent="0.2">
      <c r="A1690" s="30">
        <v>8.6889021379402198</v>
      </c>
      <c r="C1690" s="30">
        <v>0.41211899181216799</v>
      </c>
    </row>
    <row r="1691" spans="1:3" x14ac:dyDescent="0.2">
      <c r="A1691" s="30">
        <v>8.6941653385017599</v>
      </c>
      <c r="C1691" s="30">
        <v>0.42327094107992402</v>
      </c>
    </row>
    <row r="1692" spans="1:3" x14ac:dyDescent="0.2">
      <c r="A1692" s="30">
        <v>8.6994285390632395</v>
      </c>
      <c r="C1692" s="30">
        <v>0.43447196733487398</v>
      </c>
    </row>
    <row r="1693" spans="1:3" x14ac:dyDescent="0.2">
      <c r="A1693" s="30">
        <v>8.7046917396247192</v>
      </c>
      <c r="C1693" s="30">
        <v>0.44572013160599899</v>
      </c>
    </row>
    <row r="1694" spans="1:3" x14ac:dyDescent="0.2">
      <c r="A1694" s="30">
        <v>8.7099549401862593</v>
      </c>
      <c r="C1694" s="30">
        <v>0.45711516984604</v>
      </c>
    </row>
    <row r="1695" spans="1:3" x14ac:dyDescent="0.2">
      <c r="A1695" s="30">
        <v>8.7152181407477407</v>
      </c>
      <c r="C1695" s="30">
        <v>0.46881348311670501</v>
      </c>
    </row>
    <row r="1696" spans="1:3" x14ac:dyDescent="0.2">
      <c r="A1696" s="30">
        <v>8.7204813413092204</v>
      </c>
      <c r="C1696" s="30">
        <v>0.48072769055094</v>
      </c>
    </row>
    <row r="1697" spans="1:3" x14ac:dyDescent="0.2">
      <c r="A1697" s="30">
        <v>8.7257445418707604</v>
      </c>
      <c r="C1697" s="30">
        <v>0.49283469062878998</v>
      </c>
    </row>
    <row r="1698" spans="1:3" x14ac:dyDescent="0.2">
      <c r="A1698" s="30">
        <v>8.7310077424322401</v>
      </c>
      <c r="C1698" s="30">
        <v>0.50504948383268999</v>
      </c>
    </row>
    <row r="1699" spans="1:3" x14ac:dyDescent="0.2">
      <c r="A1699" s="30">
        <v>8.7362709429937802</v>
      </c>
      <c r="C1699" s="30">
        <v>0.51718708062294705</v>
      </c>
    </row>
    <row r="1700" spans="1:3" x14ac:dyDescent="0.2">
      <c r="A1700" s="30">
        <v>8.7415341435552598</v>
      </c>
      <c r="C1700" s="30">
        <v>0.52920063030110398</v>
      </c>
    </row>
    <row r="1701" spans="1:3" x14ac:dyDescent="0.2">
      <c r="A1701" s="30">
        <v>8.7467973441167395</v>
      </c>
      <c r="C1701" s="30">
        <v>0.54123137605209404</v>
      </c>
    </row>
    <row r="1702" spans="1:3" x14ac:dyDescent="0.2">
      <c r="A1702" s="30">
        <v>8.7520605446782795</v>
      </c>
      <c r="C1702" s="30">
        <v>0.55325231333688296</v>
      </c>
    </row>
    <row r="1703" spans="1:3" x14ac:dyDescent="0.2">
      <c r="A1703" s="30">
        <v>8.7573237452397592</v>
      </c>
      <c r="C1703" s="30">
        <v>0.56526064696752498</v>
      </c>
    </row>
    <row r="1704" spans="1:3" x14ac:dyDescent="0.2">
      <c r="A1704" s="30">
        <v>8.7625869458012406</v>
      </c>
      <c r="C1704" s="30">
        <v>0.57736815783904605</v>
      </c>
    </row>
    <row r="1705" spans="1:3" x14ac:dyDescent="0.2">
      <c r="A1705" s="30">
        <v>8.7678501463627807</v>
      </c>
      <c r="C1705" s="30">
        <v>0.58957043499782702</v>
      </c>
    </row>
    <row r="1706" spans="1:3" x14ac:dyDescent="0.2">
      <c r="A1706" s="30">
        <v>8.7731133469242604</v>
      </c>
      <c r="C1706" s="30">
        <v>0.60161227767515502</v>
      </c>
    </row>
    <row r="1707" spans="1:3" x14ac:dyDescent="0.2">
      <c r="A1707" s="30">
        <v>8.7783765474858004</v>
      </c>
      <c r="C1707" s="30">
        <v>0.61380954874608595</v>
      </c>
    </row>
    <row r="1708" spans="1:3" x14ac:dyDescent="0.2">
      <c r="A1708" s="30">
        <v>8.7836397480472801</v>
      </c>
      <c r="C1708" s="30">
        <v>0.62632407624766195</v>
      </c>
    </row>
    <row r="1709" spans="1:3" x14ac:dyDescent="0.2">
      <c r="A1709" s="30">
        <v>8.7889029486087598</v>
      </c>
      <c r="C1709" s="30">
        <v>0.63853153522569195</v>
      </c>
    </row>
    <row r="1710" spans="1:3" x14ac:dyDescent="0.2">
      <c r="A1710" s="30">
        <v>8.7941661491702998</v>
      </c>
      <c r="C1710" s="30">
        <v>0.65035012776011103</v>
      </c>
    </row>
    <row r="1711" spans="1:3" x14ac:dyDescent="0.2">
      <c r="A1711" s="30">
        <v>8.7994293497317795</v>
      </c>
      <c r="C1711" s="30">
        <v>0.66208589095908399</v>
      </c>
    </row>
    <row r="1712" spans="1:3" x14ac:dyDescent="0.2">
      <c r="A1712" s="30">
        <v>8.8046925502932591</v>
      </c>
      <c r="C1712" s="30">
        <v>0.67372122708479898</v>
      </c>
    </row>
    <row r="1713" spans="1:3" x14ac:dyDescent="0.2">
      <c r="A1713" s="30">
        <v>8.8099557508547992</v>
      </c>
      <c r="C1713" s="30">
        <v>0.68518344299541001</v>
      </c>
    </row>
    <row r="1714" spans="1:3" x14ac:dyDescent="0.2">
      <c r="A1714" s="30">
        <v>8.8152189514162806</v>
      </c>
      <c r="C1714" s="30">
        <v>0.69670873202059103</v>
      </c>
    </row>
    <row r="1715" spans="1:3" x14ac:dyDescent="0.2">
      <c r="A1715" s="30">
        <v>8.8204821519777603</v>
      </c>
      <c r="C1715" s="30">
        <v>0.70820859750956699</v>
      </c>
    </row>
    <row r="1716" spans="1:3" x14ac:dyDescent="0.2">
      <c r="A1716" s="30">
        <v>8.8257453525393004</v>
      </c>
      <c r="C1716" s="30">
        <v>0.71948054141004303</v>
      </c>
    </row>
    <row r="1717" spans="1:3" x14ac:dyDescent="0.2">
      <c r="A1717" s="30">
        <v>8.83100855310078</v>
      </c>
      <c r="C1717" s="30">
        <v>0.73066899132080099</v>
      </c>
    </row>
    <row r="1718" spans="1:3" x14ac:dyDescent="0.2">
      <c r="A1718" s="30">
        <v>8.8362717536623201</v>
      </c>
      <c r="C1718" s="30">
        <v>0.74171944317432403</v>
      </c>
    </row>
    <row r="1719" spans="1:3" x14ac:dyDescent="0.2">
      <c r="A1719" s="30">
        <v>8.8415349542237998</v>
      </c>
      <c r="C1719" s="30">
        <v>0.75247719580647698</v>
      </c>
    </row>
    <row r="1720" spans="1:3" x14ac:dyDescent="0.2">
      <c r="A1720" s="30">
        <v>8.8467981547852794</v>
      </c>
      <c r="C1720" s="30">
        <v>0.76299527012509405</v>
      </c>
    </row>
    <row r="1721" spans="1:3" x14ac:dyDescent="0.2">
      <c r="A1721" s="30">
        <v>8.8520613553468195</v>
      </c>
      <c r="C1721" s="30">
        <v>0.77336100140075603</v>
      </c>
    </row>
    <row r="1722" spans="1:3" x14ac:dyDescent="0.2">
      <c r="A1722" s="30">
        <v>8.8573245559082991</v>
      </c>
      <c r="C1722" s="30">
        <v>0.78352097390319797</v>
      </c>
    </row>
    <row r="1723" spans="1:3" x14ac:dyDescent="0.2">
      <c r="A1723" s="30">
        <v>8.8625877564697806</v>
      </c>
      <c r="C1723" s="30">
        <v>0.79343545333143295</v>
      </c>
    </row>
    <row r="1724" spans="1:3" x14ac:dyDescent="0.2">
      <c r="A1724" s="30">
        <v>8.8678509570313206</v>
      </c>
      <c r="C1724" s="30">
        <v>0.80321096324346697</v>
      </c>
    </row>
    <row r="1725" spans="1:3" x14ac:dyDescent="0.2">
      <c r="A1725" s="30">
        <v>8.8731141575928003</v>
      </c>
      <c r="C1725" s="30">
        <v>0.81291165716719804</v>
      </c>
    </row>
    <row r="1726" spans="1:3" x14ac:dyDescent="0.2">
      <c r="A1726" s="30">
        <v>8.8783773581543404</v>
      </c>
      <c r="C1726" s="30">
        <v>0.82260417155768095</v>
      </c>
    </row>
    <row r="1727" spans="1:3" x14ac:dyDescent="0.2">
      <c r="A1727" s="30">
        <v>8.88364055871582</v>
      </c>
      <c r="C1727" s="30">
        <v>0.83221185909479001</v>
      </c>
    </row>
    <row r="1728" spans="1:3" x14ac:dyDescent="0.2">
      <c r="A1728" s="30">
        <v>8.8889037592772997</v>
      </c>
      <c r="C1728" s="30">
        <v>0.84155148393096402</v>
      </c>
    </row>
    <row r="1729" spans="1:3" x14ac:dyDescent="0.2">
      <c r="A1729" s="30">
        <v>8.8941669598388398</v>
      </c>
      <c r="C1729" s="30">
        <v>0.850493342700953</v>
      </c>
    </row>
    <row r="1730" spans="1:3" x14ac:dyDescent="0.2">
      <c r="A1730" s="30">
        <v>8.8994301604003194</v>
      </c>
      <c r="C1730" s="30">
        <v>0.85908469169527002</v>
      </c>
    </row>
    <row r="1731" spans="1:3" x14ac:dyDescent="0.2">
      <c r="A1731" s="30">
        <v>8.9046933609618009</v>
      </c>
      <c r="C1731" s="30">
        <v>0.86749775238626403</v>
      </c>
    </row>
    <row r="1732" spans="1:3" x14ac:dyDescent="0.2">
      <c r="A1732" s="30">
        <v>8.9099565615233391</v>
      </c>
      <c r="C1732" s="30">
        <v>0.87566017844784605</v>
      </c>
    </row>
    <row r="1733" spans="1:3" x14ac:dyDescent="0.2">
      <c r="A1733" s="30">
        <v>8.9152197620848206</v>
      </c>
      <c r="C1733" s="30">
        <v>0.88346559933811797</v>
      </c>
    </row>
    <row r="1734" spans="1:3" x14ac:dyDescent="0.2">
      <c r="A1734" s="30">
        <v>8.9204829626463003</v>
      </c>
      <c r="C1734" s="30">
        <v>0.89105263129874201</v>
      </c>
    </row>
    <row r="1735" spans="1:3" x14ac:dyDescent="0.2">
      <c r="A1735" s="30">
        <v>8.9257461632078403</v>
      </c>
      <c r="C1735" s="30">
        <v>0.898508990950171</v>
      </c>
    </row>
    <row r="1736" spans="1:3" x14ac:dyDescent="0.2">
      <c r="A1736" s="30">
        <v>8.93100936376932</v>
      </c>
      <c r="C1736" s="30">
        <v>0.90572683685319599</v>
      </c>
    </row>
    <row r="1737" spans="1:3" x14ac:dyDescent="0.2">
      <c r="A1737" s="30">
        <v>8.93627256433086</v>
      </c>
      <c r="C1737" s="30">
        <v>0.91267216658457495</v>
      </c>
    </row>
    <row r="1738" spans="1:3" x14ac:dyDescent="0.2">
      <c r="A1738" s="30">
        <v>8.9415357648923397</v>
      </c>
      <c r="C1738" s="30">
        <v>0.91931432416825298</v>
      </c>
    </row>
    <row r="1739" spans="1:3" x14ac:dyDescent="0.2">
      <c r="A1739" s="30">
        <v>8.9467989654538194</v>
      </c>
      <c r="C1739" s="30">
        <v>0.92562813992648296</v>
      </c>
    </row>
    <row r="1740" spans="1:3" x14ac:dyDescent="0.2">
      <c r="A1740" s="30">
        <v>8.9520621660153594</v>
      </c>
      <c r="C1740" s="30">
        <v>0.93167513215179698</v>
      </c>
    </row>
    <row r="1741" spans="1:3" x14ac:dyDescent="0.2">
      <c r="A1741" s="30">
        <v>8.9573253665768409</v>
      </c>
      <c r="C1741" s="30">
        <v>0.937471611991614</v>
      </c>
    </row>
    <row r="1742" spans="1:3" x14ac:dyDescent="0.2">
      <c r="A1742" s="30">
        <v>8.9625885671383205</v>
      </c>
      <c r="C1742" s="30">
        <v>0.94301292883047805</v>
      </c>
    </row>
    <row r="1743" spans="1:3" x14ac:dyDescent="0.2">
      <c r="A1743" s="30">
        <v>8.9678517676998606</v>
      </c>
      <c r="C1743" s="30">
        <v>0.94820403212378401</v>
      </c>
    </row>
    <row r="1744" spans="1:3" x14ac:dyDescent="0.2">
      <c r="A1744" s="30">
        <v>8.9731149682613403</v>
      </c>
      <c r="C1744" s="30">
        <v>0.95315152666639502</v>
      </c>
    </row>
    <row r="1745" spans="1:3" x14ac:dyDescent="0.2">
      <c r="A1745" s="30">
        <v>8.9783781688228199</v>
      </c>
      <c r="C1745" s="30">
        <v>0.957975494077976</v>
      </c>
    </row>
    <row r="1746" spans="1:3" x14ac:dyDescent="0.2">
      <c r="A1746" s="30">
        <v>8.98364136938436</v>
      </c>
      <c r="C1746" s="30">
        <v>0.96258502965136405</v>
      </c>
    </row>
    <row r="1747" spans="1:3" x14ac:dyDescent="0.2">
      <c r="A1747" s="30">
        <v>8.9889045699458396</v>
      </c>
      <c r="C1747" s="30">
        <v>0.966932872455328</v>
      </c>
    </row>
    <row r="1748" spans="1:3" x14ac:dyDescent="0.2">
      <c r="A1748" s="30">
        <v>8.9941677705073797</v>
      </c>
      <c r="C1748" s="30">
        <v>0.97101253371764296</v>
      </c>
    </row>
    <row r="1749" spans="1:3" x14ac:dyDescent="0.2">
      <c r="A1749" s="30">
        <v>8.9994309710688594</v>
      </c>
      <c r="C1749" s="30">
        <v>0.97479402274429106</v>
      </c>
    </row>
    <row r="1750" spans="1:3" x14ac:dyDescent="0.2">
      <c r="A1750" s="30">
        <v>9.0046941716303408</v>
      </c>
      <c r="C1750" s="30">
        <v>0.97821645150097403</v>
      </c>
    </row>
    <row r="1751" spans="1:3" x14ac:dyDescent="0.2">
      <c r="A1751" s="30">
        <v>9.0099573721918809</v>
      </c>
      <c r="C1751" s="30">
        <v>0.98139997603280504</v>
      </c>
    </row>
    <row r="1752" spans="1:3" x14ac:dyDescent="0.2">
      <c r="A1752" s="30">
        <v>9.0152205727533605</v>
      </c>
      <c r="C1752" s="30">
        <v>0.98436956385795904</v>
      </c>
    </row>
    <row r="1753" spans="1:3" x14ac:dyDescent="0.2">
      <c r="A1753" s="30">
        <v>9.0257469738763803</v>
      </c>
      <c r="C1753" s="30">
        <v>0.98940327237819803</v>
      </c>
    </row>
    <row r="1754" spans="1:3" x14ac:dyDescent="0.2">
      <c r="A1754" s="30">
        <v>9.0310101744378599</v>
      </c>
      <c r="C1754" s="30">
        <v>0.99161078834770799</v>
      </c>
    </row>
    <row r="1755" spans="1:3" x14ac:dyDescent="0.2">
      <c r="A1755" s="30">
        <v>9.0362733749994</v>
      </c>
      <c r="C1755" s="30">
        <v>0.99352183692000096</v>
      </c>
    </row>
    <row r="1756" spans="1:3" x14ac:dyDescent="0.2">
      <c r="A1756" s="30">
        <v>9.0467997761223593</v>
      </c>
      <c r="C1756" s="30">
        <v>0.99672941967691298</v>
      </c>
    </row>
    <row r="1757" spans="1:3" x14ac:dyDescent="0.2">
      <c r="A1757" s="30">
        <v>9.0573261772453808</v>
      </c>
      <c r="C1757" s="30">
        <v>0.998917427023156</v>
      </c>
    </row>
    <row r="1758" spans="1:3" x14ac:dyDescent="0.2">
      <c r="A1758" s="30">
        <v>9.0783789794913599</v>
      </c>
      <c r="C1758" s="30">
        <v>0.99987281963618702</v>
      </c>
    </row>
    <row r="1759" spans="1:3" x14ac:dyDescent="0.2">
      <c r="A1759" s="30">
        <v>9.0941685811759196</v>
      </c>
      <c r="C1759" s="30">
        <v>0.99834047608522503</v>
      </c>
    </row>
    <row r="1760" spans="1:3" x14ac:dyDescent="0.2">
      <c r="A1760" s="30">
        <v>9.1099581828604208</v>
      </c>
      <c r="C1760" s="30">
        <v>0.99514769738943298</v>
      </c>
    </row>
    <row r="1761" spans="1:3" x14ac:dyDescent="0.2">
      <c r="A1761" s="30">
        <v>9.1204845839833801</v>
      </c>
      <c r="C1761" s="30">
        <v>0.99207550165173297</v>
      </c>
    </row>
    <row r="1762" spans="1:3" x14ac:dyDescent="0.2">
      <c r="A1762" s="30">
        <v>9.1310109851063999</v>
      </c>
      <c r="C1762" s="30">
        <v>0.988016659927059</v>
      </c>
    </row>
    <row r="1763" spans="1:3" x14ac:dyDescent="0.2">
      <c r="A1763" s="30">
        <v>9.1362741856678795</v>
      </c>
      <c r="C1763" s="30">
        <v>0.98572661588103605</v>
      </c>
    </row>
    <row r="1764" spans="1:3" x14ac:dyDescent="0.2">
      <c r="A1764" s="30">
        <v>9.1415373862294196</v>
      </c>
      <c r="C1764" s="30">
        <v>0.98324180132037597</v>
      </c>
    </row>
    <row r="1765" spans="1:3" x14ac:dyDescent="0.2">
      <c r="A1765" s="30">
        <v>9.1468005867908992</v>
      </c>
      <c r="C1765" s="30">
        <v>0.98059780963471699</v>
      </c>
    </row>
    <row r="1766" spans="1:3" x14ac:dyDescent="0.2">
      <c r="A1766" s="30">
        <v>9.1520637873524393</v>
      </c>
      <c r="C1766" s="30">
        <v>0.97784802718694197</v>
      </c>
    </row>
    <row r="1767" spans="1:3" x14ac:dyDescent="0.2">
      <c r="A1767" s="30">
        <v>9.1573269879139207</v>
      </c>
      <c r="C1767" s="30">
        <v>0.97503216466312403</v>
      </c>
    </row>
    <row r="1768" spans="1:3" x14ac:dyDescent="0.2">
      <c r="A1768" s="30">
        <v>9.1625901884754004</v>
      </c>
      <c r="C1768" s="30">
        <v>0.97213136718673099</v>
      </c>
    </row>
    <row r="1769" spans="1:3" x14ac:dyDescent="0.2">
      <c r="A1769" s="30">
        <v>9.1678533890369405</v>
      </c>
      <c r="C1769" s="30">
        <v>0.96910275007193503</v>
      </c>
    </row>
    <row r="1770" spans="1:3" x14ac:dyDescent="0.2">
      <c r="A1770" s="30">
        <v>9.1731165895984201</v>
      </c>
      <c r="C1770" s="30">
        <v>0.965877351915571</v>
      </c>
    </row>
    <row r="1771" spans="1:3" x14ac:dyDescent="0.2">
      <c r="A1771" s="30">
        <v>9.1783797901598998</v>
      </c>
      <c r="C1771" s="30">
        <v>0.96237808714503403</v>
      </c>
    </row>
    <row r="1772" spans="1:3" x14ac:dyDescent="0.2">
      <c r="A1772" s="30">
        <v>9.1836429907214399</v>
      </c>
      <c r="C1772" s="30">
        <v>0.95866007794755703</v>
      </c>
    </row>
    <row r="1773" spans="1:3" x14ac:dyDescent="0.2">
      <c r="A1773" s="30">
        <v>9.1889061912829195</v>
      </c>
      <c r="C1773" s="30">
        <v>0.95479417430960301</v>
      </c>
    </row>
    <row r="1774" spans="1:3" x14ac:dyDescent="0.2">
      <c r="A1774" s="30">
        <v>9.1941693918444596</v>
      </c>
      <c r="C1774" s="30">
        <v>0.95076145092575404</v>
      </c>
    </row>
    <row r="1775" spans="1:3" x14ac:dyDescent="0.2">
      <c r="A1775" s="30">
        <v>9.1994325924059392</v>
      </c>
      <c r="C1775" s="30">
        <v>0.94662994881115603</v>
      </c>
    </row>
    <row r="1776" spans="1:3" x14ac:dyDescent="0.2">
      <c r="A1776" s="30">
        <v>9.2046957929674207</v>
      </c>
      <c r="C1776" s="30">
        <v>0.94246981074762304</v>
      </c>
    </row>
    <row r="1777" spans="1:3" x14ac:dyDescent="0.2">
      <c r="A1777" s="30">
        <v>9.2099589935289607</v>
      </c>
      <c r="C1777" s="30">
        <v>0.938223013783272</v>
      </c>
    </row>
    <row r="1778" spans="1:3" x14ac:dyDescent="0.2">
      <c r="A1778" s="30">
        <v>9.2152221940904404</v>
      </c>
      <c r="C1778" s="30">
        <v>0.93389294434885595</v>
      </c>
    </row>
    <row r="1779" spans="1:3" x14ac:dyDescent="0.2">
      <c r="A1779" s="30">
        <v>9.2204853946519201</v>
      </c>
      <c r="C1779" s="30">
        <v>0.92952421159945298</v>
      </c>
    </row>
    <row r="1780" spans="1:3" x14ac:dyDescent="0.2">
      <c r="A1780" s="30">
        <v>9.2257485952134601</v>
      </c>
      <c r="C1780" s="30">
        <v>0.92506290189048301</v>
      </c>
    </row>
    <row r="1781" spans="1:3" x14ac:dyDescent="0.2">
      <c r="A1781" s="30">
        <v>9.2310117957749398</v>
      </c>
      <c r="C1781" s="30">
        <v>0.92044068474945795</v>
      </c>
    </row>
    <row r="1782" spans="1:3" x14ac:dyDescent="0.2">
      <c r="A1782" s="30">
        <v>9.2362749963364195</v>
      </c>
      <c r="C1782" s="30">
        <v>0.91565721255775001</v>
      </c>
    </row>
    <row r="1783" spans="1:3" x14ac:dyDescent="0.2">
      <c r="A1783" s="30">
        <v>9.2415381968979595</v>
      </c>
      <c r="C1783" s="30">
        <v>0.91073423529214503</v>
      </c>
    </row>
    <row r="1784" spans="1:3" x14ac:dyDescent="0.2">
      <c r="A1784" s="30">
        <v>9.2468013974594392</v>
      </c>
      <c r="C1784" s="30">
        <v>0.90570281831086397</v>
      </c>
    </row>
    <row r="1785" spans="1:3" x14ac:dyDescent="0.2">
      <c r="A1785" s="30">
        <v>9.2520645980209792</v>
      </c>
      <c r="C1785" s="30">
        <v>0.90060827474680405</v>
      </c>
    </row>
    <row r="1786" spans="1:3" x14ac:dyDescent="0.2">
      <c r="A1786" s="30">
        <v>9.2573277985824607</v>
      </c>
      <c r="C1786" s="30">
        <v>0.89547127678676997</v>
      </c>
    </row>
    <row r="1787" spans="1:3" x14ac:dyDescent="0.2">
      <c r="A1787" s="30">
        <v>9.2625909991439404</v>
      </c>
      <c r="C1787" s="30">
        <v>0.89030499616404701</v>
      </c>
    </row>
    <row r="1788" spans="1:3" x14ac:dyDescent="0.2">
      <c r="A1788" s="30">
        <v>9.2678541997054804</v>
      </c>
      <c r="C1788" s="30">
        <v>0.885091203425038</v>
      </c>
    </row>
    <row r="1789" spans="1:3" x14ac:dyDescent="0.2">
      <c r="A1789" s="30">
        <v>9.2731174002669601</v>
      </c>
      <c r="C1789" s="30">
        <v>0.87981354358268304</v>
      </c>
    </row>
    <row r="1790" spans="1:3" x14ac:dyDescent="0.2">
      <c r="A1790" s="30">
        <v>9.2783806008284397</v>
      </c>
      <c r="C1790" s="30">
        <v>0.87445670721471702</v>
      </c>
    </row>
    <row r="1791" spans="1:3" x14ac:dyDescent="0.2">
      <c r="A1791" s="30">
        <v>9.2836438013899798</v>
      </c>
      <c r="C1791" s="30">
        <v>0.86898801588491803</v>
      </c>
    </row>
    <row r="1792" spans="1:3" x14ac:dyDescent="0.2">
      <c r="A1792" s="30">
        <v>9.2889070019514595</v>
      </c>
      <c r="C1792" s="30">
        <v>0.86342694821271004</v>
      </c>
    </row>
    <row r="1793" spans="1:3" x14ac:dyDescent="0.2">
      <c r="A1793" s="30">
        <v>9.2941702025129995</v>
      </c>
      <c r="C1793" s="30">
        <v>0.85776964211681705</v>
      </c>
    </row>
    <row r="1794" spans="1:3" x14ac:dyDescent="0.2">
      <c r="A1794" s="30">
        <v>9.2994334030744792</v>
      </c>
      <c r="C1794" s="30">
        <v>0.85204291236003804</v>
      </c>
    </row>
    <row r="1795" spans="1:3" x14ac:dyDescent="0.2">
      <c r="A1795" s="30">
        <v>9.3046966036359606</v>
      </c>
      <c r="C1795" s="30">
        <v>0.84631438781762602</v>
      </c>
    </row>
    <row r="1796" spans="1:3" x14ac:dyDescent="0.2">
      <c r="A1796" s="30">
        <v>9.3099598041975007</v>
      </c>
      <c r="C1796" s="30">
        <v>0.84063577689936297</v>
      </c>
    </row>
    <row r="1797" spans="1:3" x14ac:dyDescent="0.2">
      <c r="A1797" s="30">
        <v>9.3152230047589804</v>
      </c>
      <c r="C1797" s="30">
        <v>0.83501163920448895</v>
      </c>
    </row>
    <row r="1798" spans="1:3" x14ac:dyDescent="0.2">
      <c r="A1798" s="30">
        <v>9.32048620532046</v>
      </c>
      <c r="C1798" s="30">
        <v>0.829388198976169</v>
      </c>
    </row>
    <row r="1799" spans="1:3" x14ac:dyDescent="0.2">
      <c r="A1799" s="30">
        <v>9.3257494058820001</v>
      </c>
      <c r="C1799" s="30">
        <v>0.82371697102318797</v>
      </c>
    </row>
    <row r="1800" spans="1:3" x14ac:dyDescent="0.2">
      <c r="A1800" s="30">
        <v>9.3310126064434797</v>
      </c>
      <c r="C1800" s="30">
        <v>0.81805832129550604</v>
      </c>
    </row>
    <row r="1801" spans="1:3" x14ac:dyDescent="0.2">
      <c r="A1801" s="30">
        <v>9.3362758070049594</v>
      </c>
      <c r="C1801" s="30">
        <v>0.81241462218454297</v>
      </c>
    </row>
    <row r="1802" spans="1:3" x14ac:dyDescent="0.2">
      <c r="A1802" s="30">
        <v>9.3415390075664995</v>
      </c>
      <c r="C1802" s="30">
        <v>0.80665346486589296</v>
      </c>
    </row>
    <row r="1803" spans="1:3" x14ac:dyDescent="0.2">
      <c r="A1803" s="30">
        <v>9.3468022081279791</v>
      </c>
      <c r="C1803" s="30">
        <v>0.80077774145882397</v>
      </c>
    </row>
    <row r="1804" spans="1:3" x14ac:dyDescent="0.2">
      <c r="A1804" s="30">
        <v>9.3520654086895192</v>
      </c>
      <c r="C1804" s="30">
        <v>0.79487976392718895</v>
      </c>
    </row>
    <row r="1805" spans="1:3" x14ac:dyDescent="0.2">
      <c r="A1805" s="30">
        <v>9.3573286092510006</v>
      </c>
      <c r="C1805" s="30">
        <v>0.788966389400935</v>
      </c>
    </row>
    <row r="1806" spans="1:3" x14ac:dyDescent="0.2">
      <c r="A1806" s="30">
        <v>9.3625918098124803</v>
      </c>
      <c r="C1806" s="30">
        <v>0.78300130443612403</v>
      </c>
    </row>
    <row r="1807" spans="1:3" x14ac:dyDescent="0.2">
      <c r="A1807" s="30">
        <v>9.3678550103740204</v>
      </c>
      <c r="C1807" s="30">
        <v>0.77707579907637703</v>
      </c>
    </row>
    <row r="1808" spans="1:3" x14ac:dyDescent="0.2">
      <c r="A1808" s="30">
        <v>9.3731182109355</v>
      </c>
      <c r="C1808" s="30">
        <v>0.77126322771891898</v>
      </c>
    </row>
    <row r="1809" spans="1:3" x14ac:dyDescent="0.2">
      <c r="A1809" s="30">
        <v>9.3783814114969797</v>
      </c>
      <c r="C1809" s="30">
        <v>0.76549460317445694</v>
      </c>
    </row>
    <row r="1810" spans="1:3" x14ac:dyDescent="0.2">
      <c r="A1810" s="30">
        <v>9.3836446120585197</v>
      </c>
      <c r="C1810" s="30">
        <v>0.75972095089064495</v>
      </c>
    </row>
    <row r="1811" spans="1:3" x14ac:dyDescent="0.2">
      <c r="A1811" s="30">
        <v>9.3889078126199994</v>
      </c>
      <c r="C1811" s="30">
        <v>0.75390685945839297</v>
      </c>
    </row>
    <row r="1812" spans="1:3" x14ac:dyDescent="0.2">
      <c r="A1812" s="30">
        <v>9.3941710131814808</v>
      </c>
      <c r="C1812" s="30">
        <v>0.74798249531435501</v>
      </c>
    </row>
    <row r="1813" spans="1:3" x14ac:dyDescent="0.2">
      <c r="A1813" s="30">
        <v>9.3994342137430191</v>
      </c>
      <c r="C1813" s="30">
        <v>0.74191309848767395</v>
      </c>
    </row>
    <row r="1814" spans="1:3" x14ac:dyDescent="0.2">
      <c r="A1814" s="30">
        <v>9.4046974143045006</v>
      </c>
      <c r="C1814" s="30">
        <v>0.73576482014754396</v>
      </c>
    </row>
    <row r="1815" spans="1:3" x14ac:dyDescent="0.2">
      <c r="A1815" s="30">
        <v>9.4099606148660406</v>
      </c>
      <c r="C1815" s="30">
        <v>0.72960722712403003</v>
      </c>
    </row>
    <row r="1816" spans="1:3" x14ac:dyDescent="0.2">
      <c r="A1816" s="30">
        <v>9.4152238154275203</v>
      </c>
      <c r="C1816" s="30">
        <v>0.72350263076993204</v>
      </c>
    </row>
    <row r="1817" spans="1:3" x14ac:dyDescent="0.2">
      <c r="A1817" s="30">
        <v>9.420487015989</v>
      </c>
      <c r="C1817" s="30">
        <v>0.71751798029179603</v>
      </c>
    </row>
    <row r="1818" spans="1:3" x14ac:dyDescent="0.2">
      <c r="A1818" s="30">
        <v>9.42575021655054</v>
      </c>
      <c r="C1818" s="30">
        <v>0.71166862366537698</v>
      </c>
    </row>
    <row r="1819" spans="1:3" x14ac:dyDescent="0.2">
      <c r="A1819" s="30">
        <v>9.4310134171120197</v>
      </c>
      <c r="C1819" s="30">
        <v>0.70590459479497503</v>
      </c>
    </row>
    <row r="1820" spans="1:3" x14ac:dyDescent="0.2">
      <c r="A1820" s="30">
        <v>9.4362766176734993</v>
      </c>
      <c r="C1820" s="30">
        <v>0.70017819348084798</v>
      </c>
    </row>
    <row r="1821" spans="1:3" x14ac:dyDescent="0.2">
      <c r="A1821" s="30">
        <v>9.4415398182350394</v>
      </c>
      <c r="C1821" s="30">
        <v>0.69441824810318797</v>
      </c>
    </row>
    <row r="1822" spans="1:3" x14ac:dyDescent="0.2">
      <c r="A1822" s="30">
        <v>9.4468030187965208</v>
      </c>
      <c r="C1822" s="30">
        <v>0.68858274464426195</v>
      </c>
    </row>
    <row r="1823" spans="1:3" x14ac:dyDescent="0.2">
      <c r="A1823" s="30">
        <v>9.4520662193580591</v>
      </c>
      <c r="C1823" s="30">
        <v>0.68271171407117903</v>
      </c>
    </row>
    <row r="1824" spans="1:3" x14ac:dyDescent="0.2">
      <c r="A1824" s="30">
        <v>9.4573294199195406</v>
      </c>
      <c r="C1824" s="30">
        <v>0.67675855209893199</v>
      </c>
    </row>
    <row r="1825" spans="1:3" x14ac:dyDescent="0.2">
      <c r="A1825" s="30">
        <v>9.4625926204810202</v>
      </c>
      <c r="C1825" s="30">
        <v>0.67077800290511802</v>
      </c>
    </row>
    <row r="1826" spans="1:3" x14ac:dyDescent="0.2">
      <c r="A1826" s="30">
        <v>9.4678558210425603</v>
      </c>
      <c r="C1826" s="30">
        <v>0.66485170879150601</v>
      </c>
    </row>
    <row r="1827" spans="1:3" x14ac:dyDescent="0.2">
      <c r="A1827" s="30">
        <v>9.47311902160404</v>
      </c>
      <c r="C1827" s="30">
        <v>0.65899913399917298</v>
      </c>
    </row>
    <row r="1828" spans="1:3" x14ac:dyDescent="0.2">
      <c r="A1828" s="30">
        <v>9.4783822221655196</v>
      </c>
      <c r="C1828" s="30">
        <v>0.65324688734570702</v>
      </c>
    </row>
    <row r="1829" spans="1:3" x14ac:dyDescent="0.2">
      <c r="A1829" s="30">
        <v>9.4836454227270597</v>
      </c>
      <c r="C1829" s="30">
        <v>0.64755483247448797</v>
      </c>
    </row>
    <row r="1830" spans="1:3" x14ac:dyDescent="0.2">
      <c r="A1830" s="30">
        <v>9.4889086232885393</v>
      </c>
      <c r="C1830" s="30">
        <v>0.64187707569892904</v>
      </c>
    </row>
    <row r="1831" spans="1:3" x14ac:dyDescent="0.2">
      <c r="A1831" s="30">
        <v>9.4941718238500208</v>
      </c>
      <c r="C1831" s="30">
        <v>0.63623630300716205</v>
      </c>
    </row>
    <row r="1832" spans="1:3" x14ac:dyDescent="0.2">
      <c r="A1832" s="30">
        <v>9.4994350244115608</v>
      </c>
      <c r="C1832" s="30">
        <v>0.63061563291787104</v>
      </c>
    </row>
    <row r="1833" spans="1:3" x14ac:dyDescent="0.2">
      <c r="A1833" s="30">
        <v>9.5046982249730405</v>
      </c>
      <c r="C1833" s="30">
        <v>0.62493015941715102</v>
      </c>
    </row>
    <row r="1834" spans="1:3" x14ac:dyDescent="0.2">
      <c r="A1834" s="30">
        <v>9.5099614255345806</v>
      </c>
      <c r="C1834" s="30">
        <v>0.61906799174738203</v>
      </c>
    </row>
    <row r="1835" spans="1:3" x14ac:dyDescent="0.2">
      <c r="A1835" s="30">
        <v>9.5152246260960602</v>
      </c>
      <c r="C1835" s="30">
        <v>0.61324238727338698</v>
      </c>
    </row>
    <row r="1836" spans="1:3" x14ac:dyDescent="0.2">
      <c r="A1836" s="30">
        <v>9.5204878266575399</v>
      </c>
      <c r="C1836" s="30">
        <v>0.60761489021326998</v>
      </c>
    </row>
    <row r="1837" spans="1:3" x14ac:dyDescent="0.2">
      <c r="A1837" s="30">
        <v>9.52575102721908</v>
      </c>
      <c r="C1837" s="30">
        <v>0.60209937230138799</v>
      </c>
    </row>
    <row r="1838" spans="1:3" x14ac:dyDescent="0.2">
      <c r="A1838" s="30">
        <v>9.5310142277805596</v>
      </c>
      <c r="C1838" s="30">
        <v>0.59668470354012204</v>
      </c>
    </row>
    <row r="1839" spans="1:3" x14ac:dyDescent="0.2">
      <c r="A1839" s="30">
        <v>9.5362774283420393</v>
      </c>
      <c r="C1839" s="30">
        <v>0.59146225249749096</v>
      </c>
    </row>
    <row r="1840" spans="1:3" x14ac:dyDescent="0.2">
      <c r="A1840" s="30">
        <v>9.5415406289035793</v>
      </c>
      <c r="C1840" s="30">
        <v>0.586419459544544</v>
      </c>
    </row>
    <row r="1841" spans="1:3" x14ac:dyDescent="0.2">
      <c r="A1841" s="30">
        <v>9.5468038294650608</v>
      </c>
      <c r="C1841" s="30">
        <v>0.58132319053039205</v>
      </c>
    </row>
    <row r="1842" spans="1:3" x14ac:dyDescent="0.2">
      <c r="A1842" s="30">
        <v>9.5520670300265405</v>
      </c>
      <c r="C1842" s="30">
        <v>0.57614189745382904</v>
      </c>
    </row>
    <row r="1843" spans="1:3" x14ac:dyDescent="0.2">
      <c r="A1843" s="30">
        <v>9.5573302305880805</v>
      </c>
      <c r="C1843" s="30">
        <v>0.57091928728484398</v>
      </c>
    </row>
    <row r="1844" spans="1:3" x14ac:dyDescent="0.2">
      <c r="A1844" s="30">
        <v>9.5625934311495602</v>
      </c>
      <c r="C1844" s="30">
        <v>0.56570212837636402</v>
      </c>
    </row>
    <row r="1845" spans="1:3" x14ac:dyDescent="0.2">
      <c r="A1845" s="30">
        <v>9.5678566317111002</v>
      </c>
      <c r="C1845" s="30">
        <v>0.560485985126848</v>
      </c>
    </row>
    <row r="1846" spans="1:3" x14ac:dyDescent="0.2">
      <c r="A1846" s="30">
        <v>9.5731198322725799</v>
      </c>
      <c r="C1846" s="30">
        <v>0.55524846586469301</v>
      </c>
    </row>
    <row r="1847" spans="1:3" x14ac:dyDescent="0.2">
      <c r="A1847" s="30">
        <v>9.5783830328340596</v>
      </c>
      <c r="C1847" s="30">
        <v>0.55004740357070403</v>
      </c>
    </row>
    <row r="1848" spans="1:3" x14ac:dyDescent="0.2">
      <c r="A1848" s="30">
        <v>9.5836462333955996</v>
      </c>
      <c r="C1848" s="30">
        <v>0.54492451517822904</v>
      </c>
    </row>
    <row r="1849" spans="1:3" x14ac:dyDescent="0.2">
      <c r="A1849" s="30">
        <v>9.5889094339570793</v>
      </c>
      <c r="C1849" s="30">
        <v>0.53984383380597201</v>
      </c>
    </row>
    <row r="1850" spans="1:3" x14ac:dyDescent="0.2">
      <c r="A1850" s="30">
        <v>9.5941726345185607</v>
      </c>
      <c r="C1850" s="30">
        <v>0.53486485873014</v>
      </c>
    </row>
    <row r="1851" spans="1:3" x14ac:dyDescent="0.2">
      <c r="A1851" s="30">
        <v>9.5994358350801008</v>
      </c>
      <c r="C1851" s="30">
        <v>0.53003121069616999</v>
      </c>
    </row>
    <row r="1852" spans="1:3" x14ac:dyDescent="0.2">
      <c r="A1852" s="30">
        <v>9.6046990356415805</v>
      </c>
      <c r="C1852" s="30">
        <v>0.52522107253032901</v>
      </c>
    </row>
    <row r="1853" spans="1:3" x14ac:dyDescent="0.2">
      <c r="A1853" s="30">
        <v>9.6099622362031205</v>
      </c>
      <c r="C1853" s="30">
        <v>0.52040590597367198</v>
      </c>
    </row>
    <row r="1854" spans="1:3" x14ac:dyDescent="0.2">
      <c r="A1854" s="30">
        <v>9.6152254367646002</v>
      </c>
      <c r="C1854" s="30">
        <v>0.51562369197130797</v>
      </c>
    </row>
    <row r="1855" spans="1:3" x14ac:dyDescent="0.2">
      <c r="A1855" s="30">
        <v>9.6204886373260798</v>
      </c>
      <c r="C1855" s="30">
        <v>0.51087087371111695</v>
      </c>
    </row>
    <row r="1856" spans="1:3" x14ac:dyDescent="0.2">
      <c r="A1856" s="30">
        <v>9.6257518378876199</v>
      </c>
      <c r="C1856" s="30">
        <v>0.50616354103199102</v>
      </c>
    </row>
    <row r="1857" spans="1:3" x14ac:dyDescent="0.2">
      <c r="A1857" s="30">
        <v>9.6310150384490996</v>
      </c>
      <c r="C1857" s="30">
        <v>0.50155774721009805</v>
      </c>
    </row>
    <row r="1858" spans="1:3" x14ac:dyDescent="0.2">
      <c r="A1858" s="30">
        <v>9.6362782390105792</v>
      </c>
      <c r="C1858" s="30">
        <v>0.49706356923891698</v>
      </c>
    </row>
    <row r="1859" spans="1:3" x14ac:dyDescent="0.2">
      <c r="A1859" s="30">
        <v>9.6415414395721193</v>
      </c>
      <c r="C1859" s="30">
        <v>0.49261753904341499</v>
      </c>
    </row>
    <row r="1860" spans="1:3" x14ac:dyDescent="0.2">
      <c r="A1860" s="30">
        <v>9.6468046401336007</v>
      </c>
      <c r="C1860" s="30">
        <v>0.488195729736567</v>
      </c>
    </row>
    <row r="1861" spans="1:3" x14ac:dyDescent="0.2">
      <c r="A1861" s="30">
        <v>9.6520678406950804</v>
      </c>
      <c r="C1861" s="30">
        <v>0.48384370974282398</v>
      </c>
    </row>
    <row r="1862" spans="1:3" x14ac:dyDescent="0.2">
      <c r="A1862" s="30">
        <v>9.6573310412566205</v>
      </c>
      <c r="C1862" s="30">
        <v>0.47953017596387898</v>
      </c>
    </row>
    <row r="1863" spans="1:3" x14ac:dyDescent="0.2">
      <c r="A1863" s="30">
        <v>9.6625942418181001</v>
      </c>
      <c r="C1863" s="30">
        <v>0.47517968467643401</v>
      </c>
    </row>
    <row r="1864" spans="1:3" x14ac:dyDescent="0.2">
      <c r="A1864" s="30">
        <v>9.6678574423796402</v>
      </c>
      <c r="C1864" s="30">
        <v>0.47080651029086201</v>
      </c>
    </row>
    <row r="1865" spans="1:3" x14ac:dyDescent="0.2">
      <c r="A1865" s="30">
        <v>9.6731206429411198</v>
      </c>
      <c r="C1865" s="30">
        <v>0.46644706169037398</v>
      </c>
    </row>
    <row r="1866" spans="1:3" x14ac:dyDescent="0.2">
      <c r="A1866" s="30">
        <v>9.6783838435025995</v>
      </c>
      <c r="C1866" s="30">
        <v>0.46211121101306002</v>
      </c>
    </row>
    <row r="1867" spans="1:3" x14ac:dyDescent="0.2">
      <c r="A1867" s="30">
        <v>9.6836470440641396</v>
      </c>
      <c r="C1867" s="30">
        <v>0.45784480036713998</v>
      </c>
    </row>
    <row r="1868" spans="1:3" x14ac:dyDescent="0.2">
      <c r="A1868" s="30">
        <v>9.6889102446256192</v>
      </c>
      <c r="C1868" s="30">
        <v>0.45366661231043598</v>
      </c>
    </row>
    <row r="1869" spans="1:3" x14ac:dyDescent="0.2">
      <c r="A1869" s="30">
        <v>9.6941734451871007</v>
      </c>
      <c r="C1869" s="30">
        <v>0.44954871986301698</v>
      </c>
    </row>
    <row r="1870" spans="1:3" x14ac:dyDescent="0.2">
      <c r="A1870" s="30">
        <v>9.6994366457486407</v>
      </c>
      <c r="C1870" s="30">
        <v>0.44548158794670101</v>
      </c>
    </row>
    <row r="1871" spans="1:3" x14ac:dyDescent="0.2">
      <c r="A1871" s="30">
        <v>9.7046998463101204</v>
      </c>
      <c r="C1871" s="30">
        <v>0.44149698873521198</v>
      </c>
    </row>
    <row r="1872" spans="1:3" x14ac:dyDescent="0.2">
      <c r="A1872" s="30">
        <v>9.7099630468716605</v>
      </c>
      <c r="C1872" s="30">
        <v>0.43758362461326</v>
      </c>
    </row>
    <row r="1873" spans="1:3" x14ac:dyDescent="0.2">
      <c r="A1873" s="30">
        <v>9.7152262474331401</v>
      </c>
      <c r="C1873" s="30">
        <v>0.43370122732690802</v>
      </c>
    </row>
    <row r="1874" spans="1:3" x14ac:dyDescent="0.2">
      <c r="A1874" s="30">
        <v>9.7204894479946198</v>
      </c>
      <c r="C1874" s="30">
        <v>0.42982358090511102</v>
      </c>
    </row>
    <row r="1875" spans="1:3" x14ac:dyDescent="0.2">
      <c r="A1875" s="30">
        <v>9.7257526485561598</v>
      </c>
      <c r="C1875" s="30">
        <v>0.42597837049406101</v>
      </c>
    </row>
    <row r="1876" spans="1:3" x14ac:dyDescent="0.2">
      <c r="A1876" s="30">
        <v>9.7310158491176395</v>
      </c>
      <c r="C1876" s="30">
        <v>0.42217774828549498</v>
      </c>
    </row>
    <row r="1877" spans="1:3" x14ac:dyDescent="0.2">
      <c r="A1877" s="30">
        <v>9.7362790496791192</v>
      </c>
      <c r="C1877" s="30">
        <v>0.41843298580112898</v>
      </c>
    </row>
    <row r="1878" spans="1:3" x14ac:dyDescent="0.2">
      <c r="A1878" s="30">
        <v>9.7415422502406592</v>
      </c>
      <c r="C1878" s="30">
        <v>0.414697082089937</v>
      </c>
    </row>
    <row r="1879" spans="1:3" x14ac:dyDescent="0.2">
      <c r="A1879" s="30">
        <v>9.7468054508021407</v>
      </c>
      <c r="C1879" s="30">
        <v>0.41098589775875199</v>
      </c>
    </row>
    <row r="1880" spans="1:3" x14ac:dyDescent="0.2">
      <c r="A1880" s="30">
        <v>9.7520686513636203</v>
      </c>
      <c r="C1880" s="30">
        <v>0.407365016266237</v>
      </c>
    </row>
    <row r="1881" spans="1:3" x14ac:dyDescent="0.2">
      <c r="A1881" s="30">
        <v>9.7573318519251604</v>
      </c>
      <c r="C1881" s="30">
        <v>0.40387830980261402</v>
      </c>
    </row>
    <row r="1882" spans="1:3" x14ac:dyDescent="0.2">
      <c r="A1882" s="30">
        <v>9.7625950524866401</v>
      </c>
      <c r="C1882" s="30">
        <v>0.40046936320424797</v>
      </c>
    </row>
    <row r="1883" spans="1:3" x14ac:dyDescent="0.2">
      <c r="A1883" s="30">
        <v>9.7678582530481801</v>
      </c>
      <c r="C1883" s="30">
        <v>0.397010366580135</v>
      </c>
    </row>
    <row r="1884" spans="1:3" x14ac:dyDescent="0.2">
      <c r="A1884" s="30">
        <v>9.7731214536096598</v>
      </c>
      <c r="C1884" s="30">
        <v>0.39355723792353597</v>
      </c>
    </row>
    <row r="1885" spans="1:3" x14ac:dyDescent="0.2">
      <c r="A1885" s="30">
        <v>9.7783846541711394</v>
      </c>
      <c r="C1885" s="30">
        <v>0.39015416161877298</v>
      </c>
    </row>
    <row r="1886" spans="1:3" x14ac:dyDescent="0.2">
      <c r="A1886" s="30">
        <v>9.7836478547326795</v>
      </c>
      <c r="C1886" s="30">
        <v>0.386744345515876</v>
      </c>
    </row>
    <row r="1887" spans="1:3" x14ac:dyDescent="0.2">
      <c r="A1887" s="30">
        <v>9.7889110552941592</v>
      </c>
      <c r="C1887" s="30">
        <v>0.38339531236159902</v>
      </c>
    </row>
    <row r="1888" spans="1:3" x14ac:dyDescent="0.2">
      <c r="A1888" s="30">
        <v>9.7941742558556406</v>
      </c>
      <c r="C1888" s="30">
        <v>0.38013253693907301</v>
      </c>
    </row>
    <row r="1889" spans="1:3" x14ac:dyDescent="0.2">
      <c r="A1889" s="30">
        <v>9.7994374564171807</v>
      </c>
      <c r="C1889" s="30">
        <v>0.37689527430972197</v>
      </c>
    </row>
    <row r="1890" spans="1:3" x14ac:dyDescent="0.2">
      <c r="A1890" s="30">
        <v>9.8047006569786603</v>
      </c>
      <c r="C1890" s="30">
        <v>0.37371188561273699</v>
      </c>
    </row>
    <row r="1891" spans="1:3" x14ac:dyDescent="0.2">
      <c r="A1891" s="30">
        <v>9.80996385754014</v>
      </c>
      <c r="C1891" s="30">
        <v>0.37050648240760597</v>
      </c>
    </row>
    <row r="1892" spans="1:3" x14ac:dyDescent="0.2">
      <c r="A1892" s="30">
        <v>9.8152270581016801</v>
      </c>
      <c r="C1892" s="30">
        <v>0.36734063819706197</v>
      </c>
    </row>
    <row r="1893" spans="1:3" x14ac:dyDescent="0.2">
      <c r="A1893" s="30">
        <v>9.8204902586631597</v>
      </c>
      <c r="C1893" s="30">
        <v>0.36424266114327197</v>
      </c>
    </row>
    <row r="1894" spans="1:3" x14ac:dyDescent="0.2">
      <c r="A1894" s="30">
        <v>9.8257534592246998</v>
      </c>
      <c r="C1894" s="30">
        <v>0.36114243032424698</v>
      </c>
    </row>
    <row r="1895" spans="1:3" x14ac:dyDescent="0.2">
      <c r="A1895" s="30">
        <v>9.8310166597861794</v>
      </c>
      <c r="C1895" s="30">
        <v>0.358049347341658</v>
      </c>
    </row>
    <row r="1896" spans="1:3" x14ac:dyDescent="0.2">
      <c r="A1896" s="30">
        <v>9.8362798603476609</v>
      </c>
      <c r="C1896" s="30">
        <v>0.35493639308339497</v>
      </c>
    </row>
    <row r="1897" spans="1:3" x14ac:dyDescent="0.2">
      <c r="A1897" s="30">
        <v>9.8415430609091992</v>
      </c>
      <c r="C1897" s="30">
        <v>0.35184373314959599</v>
      </c>
    </row>
    <row r="1898" spans="1:3" x14ac:dyDescent="0.2">
      <c r="A1898" s="30">
        <v>9.8468062614706806</v>
      </c>
      <c r="C1898" s="30">
        <v>0.34881074156675401</v>
      </c>
    </row>
    <row r="1899" spans="1:3" x14ac:dyDescent="0.2">
      <c r="A1899" s="30">
        <v>9.8520694620321603</v>
      </c>
      <c r="C1899" s="30">
        <v>0.34582422720846001</v>
      </c>
    </row>
    <row r="1900" spans="1:3" x14ac:dyDescent="0.2">
      <c r="A1900" s="30">
        <v>9.8573326625937003</v>
      </c>
      <c r="C1900" s="30">
        <v>0.34290715361523799</v>
      </c>
    </row>
    <row r="1901" spans="1:3" x14ac:dyDescent="0.2">
      <c r="A1901" s="30">
        <v>9.86259586315518</v>
      </c>
      <c r="C1901" s="30">
        <v>0.34008748153458601</v>
      </c>
    </row>
    <row r="1902" spans="1:3" x14ac:dyDescent="0.2">
      <c r="A1902" s="30">
        <v>9.8678590637166597</v>
      </c>
      <c r="C1902" s="30">
        <v>0.33734700615421198</v>
      </c>
    </row>
    <row r="1903" spans="1:3" x14ac:dyDescent="0.2">
      <c r="A1903" s="30">
        <v>9.8731222642781997</v>
      </c>
      <c r="C1903" s="30">
        <v>0.33461375223189899</v>
      </c>
    </row>
    <row r="1904" spans="1:3" x14ac:dyDescent="0.2">
      <c r="A1904" s="30">
        <v>9.8783854648396794</v>
      </c>
      <c r="C1904" s="30">
        <v>0.33189863852795998</v>
      </c>
    </row>
    <row r="1905" spans="1:3" x14ac:dyDescent="0.2">
      <c r="A1905" s="30">
        <v>9.8836486654012194</v>
      </c>
      <c r="C1905" s="30">
        <v>0.329182306827767</v>
      </c>
    </row>
    <row r="1906" spans="1:3" x14ac:dyDescent="0.2">
      <c r="A1906" s="30">
        <v>9.8889118659627009</v>
      </c>
      <c r="C1906" s="30">
        <v>0.32643163208421899</v>
      </c>
    </row>
    <row r="1907" spans="1:3" x14ac:dyDescent="0.2">
      <c r="A1907" s="30">
        <v>9.8941750665241806</v>
      </c>
      <c r="C1907" s="30">
        <v>0.32368658203988498</v>
      </c>
    </row>
    <row r="1908" spans="1:3" x14ac:dyDescent="0.2">
      <c r="A1908" s="30">
        <v>9.8994382670857206</v>
      </c>
      <c r="C1908" s="30">
        <v>0.320979117783874</v>
      </c>
    </row>
    <row r="1909" spans="1:3" x14ac:dyDescent="0.2">
      <c r="A1909" s="30">
        <v>9.9047014676472003</v>
      </c>
      <c r="C1909" s="30">
        <v>0.318319396127968</v>
      </c>
    </row>
    <row r="1910" spans="1:3" x14ac:dyDescent="0.2">
      <c r="A1910" s="30">
        <v>9.91522786877022</v>
      </c>
      <c r="C1910" s="30">
        <v>0.31317915156009901</v>
      </c>
    </row>
    <row r="1911" spans="1:3" x14ac:dyDescent="0.2">
      <c r="A1911" s="30">
        <v>9.9204910693316997</v>
      </c>
      <c r="C1911" s="30">
        <v>0.31075230463228998</v>
      </c>
    </row>
    <row r="1912" spans="1:3" x14ac:dyDescent="0.2">
      <c r="A1912" s="30">
        <v>9.9257542698932397</v>
      </c>
      <c r="C1912" s="30">
        <v>0.30836041279064402</v>
      </c>
    </row>
    <row r="1913" spans="1:3" x14ac:dyDescent="0.2">
      <c r="A1913" s="30">
        <v>9.9310174704547194</v>
      </c>
      <c r="C1913" s="30">
        <v>0.30599335575148501</v>
      </c>
    </row>
    <row r="1914" spans="1:3" x14ac:dyDescent="0.2">
      <c r="A1914" s="30">
        <v>9.9362806710162008</v>
      </c>
      <c r="C1914" s="30">
        <v>0.303627804914331</v>
      </c>
    </row>
    <row r="1915" spans="1:3" x14ac:dyDescent="0.2">
      <c r="A1915" s="30">
        <v>9.9415438715777409</v>
      </c>
      <c r="C1915" s="30">
        <v>0.301234934910384</v>
      </c>
    </row>
    <row r="1916" spans="1:3" x14ac:dyDescent="0.2">
      <c r="A1916" s="30">
        <v>9.9520702727007002</v>
      </c>
      <c r="C1916" s="30">
        <v>0.29654221798620001</v>
      </c>
    </row>
    <row r="1917" spans="1:3" x14ac:dyDescent="0.2">
      <c r="A1917" s="30">
        <v>9.9573334732622403</v>
      </c>
      <c r="C1917" s="30">
        <v>0.29422370774033102</v>
      </c>
    </row>
    <row r="1918" spans="1:3" x14ac:dyDescent="0.2">
      <c r="A1918" s="30">
        <v>9.9625966738237199</v>
      </c>
      <c r="C1918" s="30">
        <v>0.29192374607325999</v>
      </c>
    </row>
    <row r="1919" spans="1:3" x14ac:dyDescent="0.2">
      <c r="A1919" s="30">
        <v>9.9678598743851996</v>
      </c>
      <c r="C1919" s="30">
        <v>0.28971257160208103</v>
      </c>
    </row>
    <row r="1920" spans="1:3" x14ac:dyDescent="0.2">
      <c r="A1920" s="30">
        <v>9.9783862755082193</v>
      </c>
      <c r="C1920" s="30">
        <v>0.28542478135245097</v>
      </c>
    </row>
    <row r="1921" spans="1:3" x14ac:dyDescent="0.2">
      <c r="A1921" s="30">
        <v>9.9836494760697594</v>
      </c>
      <c r="C1921" s="30">
        <v>0.28328705390589398</v>
      </c>
    </row>
    <row r="1922" spans="1:3" x14ac:dyDescent="0.2">
      <c r="A1922" s="30">
        <v>9.9889126766312408</v>
      </c>
      <c r="C1922" s="30">
        <v>0.28114734394805302</v>
      </c>
    </row>
    <row r="1923" spans="1:3" x14ac:dyDescent="0.2">
      <c r="A1923" s="30">
        <v>9.9994390777542606</v>
      </c>
      <c r="C1923" s="30">
        <v>0.27677189277299402</v>
      </c>
    </row>
    <row r="1924" spans="1:3" x14ac:dyDescent="0.2">
      <c r="A1924" s="30">
        <v>10.004702278315699</v>
      </c>
      <c r="C1924" s="30">
        <v>0.274613268268104</v>
      </c>
    </row>
    <row r="1925" spans="1:3" x14ac:dyDescent="0.2">
      <c r="A1925" s="30">
        <v>10.0099654788772</v>
      </c>
      <c r="C1925" s="30">
        <v>0.27251757697516998</v>
      </c>
    </row>
    <row r="1926" spans="1:3" x14ac:dyDescent="0.2">
      <c r="A1926" s="30">
        <v>10.020491880000201</v>
      </c>
      <c r="C1926" s="30">
        <v>0.26845141168340397</v>
      </c>
    </row>
    <row r="1927" spans="1:3" x14ac:dyDescent="0.2">
      <c r="A1927" s="30">
        <v>10.025755080561799</v>
      </c>
      <c r="C1927" s="30">
        <v>0.26653557779211501</v>
      </c>
    </row>
    <row r="1928" spans="1:3" x14ac:dyDescent="0.2">
      <c r="A1928" s="30">
        <v>10.0310182811233</v>
      </c>
      <c r="C1928" s="30">
        <v>0.26461578472151598</v>
      </c>
    </row>
    <row r="1929" spans="1:3" x14ac:dyDescent="0.2">
      <c r="A1929" s="30">
        <v>10.0362814816847</v>
      </c>
      <c r="C1929" s="30">
        <v>0.26270972382748398</v>
      </c>
    </row>
    <row r="1930" spans="1:3" x14ac:dyDescent="0.2">
      <c r="A1930" s="30">
        <v>10.0415446822463</v>
      </c>
      <c r="C1930" s="30">
        <v>0.26078869638285601</v>
      </c>
    </row>
    <row r="1931" spans="1:3" x14ac:dyDescent="0.2">
      <c r="A1931" s="30">
        <v>10.052071083369199</v>
      </c>
      <c r="C1931" s="30">
        <v>0.25686087781938399</v>
      </c>
    </row>
    <row r="1932" spans="1:3" x14ac:dyDescent="0.2">
      <c r="A1932" s="30">
        <v>10.0573342839308</v>
      </c>
      <c r="C1932" s="30">
        <v>0.25495763728680898</v>
      </c>
    </row>
    <row r="1933" spans="1:3" x14ac:dyDescent="0.2">
      <c r="A1933" s="30">
        <v>10.062597484492301</v>
      </c>
      <c r="C1933" s="30">
        <v>0.25306210936786999</v>
      </c>
    </row>
    <row r="1934" spans="1:3" x14ac:dyDescent="0.2">
      <c r="A1934" s="30">
        <v>10.0678606850537</v>
      </c>
      <c r="C1934" s="30">
        <v>0.25118732022329798</v>
      </c>
    </row>
    <row r="1935" spans="1:3" x14ac:dyDescent="0.2">
      <c r="A1935" s="30">
        <v>10.073123885615299</v>
      </c>
      <c r="C1935" s="30">
        <v>0.24938701924183901</v>
      </c>
    </row>
    <row r="1936" spans="1:3" x14ac:dyDescent="0.2">
      <c r="A1936" s="30">
        <v>10.083650286738299</v>
      </c>
      <c r="C1936" s="30">
        <v>0.24591663144616599</v>
      </c>
    </row>
    <row r="1937" spans="1:3" x14ac:dyDescent="0.2">
      <c r="A1937" s="30">
        <v>10.0889134872998</v>
      </c>
      <c r="C1937" s="30">
        <v>0.24419474884974701</v>
      </c>
    </row>
    <row r="1938" spans="1:3" x14ac:dyDescent="0.2">
      <c r="A1938" s="30">
        <v>10.0941766878613</v>
      </c>
      <c r="C1938" s="30">
        <v>0.24247425544381601</v>
      </c>
    </row>
    <row r="1939" spans="1:3" x14ac:dyDescent="0.2">
      <c r="A1939" s="30">
        <v>10.0994398884228</v>
      </c>
      <c r="C1939" s="30">
        <v>0.240709528122175</v>
      </c>
    </row>
    <row r="1940" spans="1:3" x14ac:dyDescent="0.2">
      <c r="A1940" s="30">
        <v>10.109966289545801</v>
      </c>
      <c r="C1940" s="30">
        <v>0.23721376332954799</v>
      </c>
    </row>
    <row r="1941" spans="1:3" x14ac:dyDescent="0.2">
      <c r="A1941" s="30">
        <v>10.1152294901073</v>
      </c>
      <c r="C1941" s="30">
        <v>0.23549841437133801</v>
      </c>
    </row>
    <row r="1942" spans="1:3" x14ac:dyDescent="0.2">
      <c r="A1942" s="30">
        <v>10.1257558912303</v>
      </c>
      <c r="C1942" s="30">
        <v>0.23217774338518901</v>
      </c>
    </row>
    <row r="1943" spans="1:3" x14ac:dyDescent="0.2">
      <c r="A1943" s="30">
        <v>10.1362822923533</v>
      </c>
      <c r="C1943" s="30">
        <v>0.22908852779793901</v>
      </c>
    </row>
    <row r="1944" spans="1:3" x14ac:dyDescent="0.2">
      <c r="A1944" s="30">
        <v>10.1468086934763</v>
      </c>
      <c r="C1944" s="30">
        <v>0.22598082353075299</v>
      </c>
    </row>
    <row r="1945" spans="1:3" x14ac:dyDescent="0.2">
      <c r="A1945" s="30">
        <v>10.1520718940378</v>
      </c>
      <c r="C1945" s="30">
        <v>0.224350717621977</v>
      </c>
    </row>
    <row r="1946" spans="1:3" x14ac:dyDescent="0.2">
      <c r="A1946" s="30">
        <v>10.1625982951608</v>
      </c>
      <c r="C1946" s="30">
        <v>0.221136317235651</v>
      </c>
    </row>
    <row r="1947" spans="1:3" x14ac:dyDescent="0.2">
      <c r="A1947" s="30">
        <v>10.1731246962838</v>
      </c>
      <c r="C1947" s="30">
        <v>0.217980744717305</v>
      </c>
    </row>
    <row r="1948" spans="1:3" x14ac:dyDescent="0.2">
      <c r="A1948" s="30">
        <v>10.1836510974068</v>
      </c>
      <c r="C1948" s="30">
        <v>0.21505389568039501</v>
      </c>
    </row>
    <row r="1949" spans="1:3" x14ac:dyDescent="0.2">
      <c r="A1949" s="30">
        <v>10.1941774985298</v>
      </c>
      <c r="C1949" s="30">
        <v>0.212082876299305</v>
      </c>
    </row>
    <row r="1950" spans="1:3" x14ac:dyDescent="0.2">
      <c r="A1950" s="30">
        <v>10.204703899652801</v>
      </c>
      <c r="C1950" s="30">
        <v>0.208936176404767</v>
      </c>
    </row>
    <row r="1951" spans="1:3" x14ac:dyDescent="0.2">
      <c r="A1951" s="30">
        <v>10.2099671002143</v>
      </c>
      <c r="C1951" s="30">
        <v>0.20731054516824499</v>
      </c>
    </row>
    <row r="1952" spans="1:3" x14ac:dyDescent="0.2">
      <c r="A1952" s="30">
        <v>10.2204935013373</v>
      </c>
      <c r="C1952" s="30">
        <v>0.20437024090646599</v>
      </c>
    </row>
    <row r="1953" spans="1:3" x14ac:dyDescent="0.2">
      <c r="A1953" s="30">
        <v>10.225756701898799</v>
      </c>
      <c r="C1953" s="30">
        <v>0.20292395977048</v>
      </c>
    </row>
    <row r="1954" spans="1:3" x14ac:dyDescent="0.2">
      <c r="A1954" s="30">
        <v>10.2310199024603</v>
      </c>
      <c r="C1954" s="30">
        <v>0.20154987101932401</v>
      </c>
    </row>
    <row r="1955" spans="1:3" x14ac:dyDescent="0.2">
      <c r="A1955" s="30">
        <v>10.2468095041448</v>
      </c>
      <c r="C1955" s="30">
        <v>0.197559430229924</v>
      </c>
    </row>
    <row r="1956" spans="1:3" x14ac:dyDescent="0.2">
      <c r="A1956" s="30">
        <v>10.257335905267899</v>
      </c>
      <c r="C1956" s="30">
        <v>0.19483098933026599</v>
      </c>
    </row>
    <row r="1957" spans="1:3" x14ac:dyDescent="0.2">
      <c r="A1957" s="30">
        <v>10.2678623063908</v>
      </c>
      <c r="C1957" s="30">
        <v>0.192027923909114</v>
      </c>
    </row>
    <row r="1958" spans="1:3" x14ac:dyDescent="0.2">
      <c r="A1958" s="30">
        <v>10.2783887075138</v>
      </c>
      <c r="C1958" s="30">
        <v>0.189335298817743</v>
      </c>
    </row>
    <row r="1959" spans="1:3" x14ac:dyDescent="0.2">
      <c r="A1959" s="30">
        <v>10.2889151086369</v>
      </c>
      <c r="C1959" s="30">
        <v>0.18727870735066399</v>
      </c>
    </row>
    <row r="1960" spans="1:3" x14ac:dyDescent="0.2">
      <c r="A1960" s="30">
        <v>10.304704710321399</v>
      </c>
      <c r="C1960" s="30">
        <v>0.18366407702054699</v>
      </c>
    </row>
    <row r="1961" spans="1:3" x14ac:dyDescent="0.2">
      <c r="A1961" s="30">
        <v>10.315231111444399</v>
      </c>
      <c r="C1961" s="30">
        <v>0.181091092075256</v>
      </c>
    </row>
    <row r="1962" spans="1:3" x14ac:dyDescent="0.2">
      <c r="A1962" s="30">
        <v>10.3204943120059</v>
      </c>
      <c r="C1962" s="30">
        <v>0.17983968907523601</v>
      </c>
    </row>
    <row r="1963" spans="1:3" x14ac:dyDescent="0.2">
      <c r="A1963" s="30">
        <v>10.3257575125673</v>
      </c>
      <c r="C1963" s="30">
        <v>0.178590695495701</v>
      </c>
    </row>
    <row r="1964" spans="1:3" x14ac:dyDescent="0.2">
      <c r="A1964" s="30">
        <v>10.341547114251901</v>
      </c>
      <c r="C1964" s="30">
        <v>0.175069010982525</v>
      </c>
    </row>
    <row r="1965" spans="1:3" x14ac:dyDescent="0.2">
      <c r="A1965" s="30">
        <v>10.352073515374901</v>
      </c>
      <c r="C1965" s="30">
        <v>0.172889698707024</v>
      </c>
    </row>
    <row r="1966" spans="1:3" x14ac:dyDescent="0.2">
      <c r="A1966" s="30">
        <v>10.3678631170594</v>
      </c>
      <c r="C1966" s="30">
        <v>0.16948160970326101</v>
      </c>
    </row>
    <row r="1967" spans="1:3" x14ac:dyDescent="0.2">
      <c r="A1967" s="30">
        <v>10.3783895181824</v>
      </c>
      <c r="C1967" s="30">
        <v>0.16721194843546699</v>
      </c>
    </row>
    <row r="1968" spans="1:3" x14ac:dyDescent="0.2">
      <c r="A1968" s="30">
        <v>10.3836527187439</v>
      </c>
      <c r="C1968" s="30">
        <v>0.166066877566134</v>
      </c>
    </row>
    <row r="1969" spans="1:3" x14ac:dyDescent="0.2">
      <c r="A1969" s="30">
        <v>10.3941791198669</v>
      </c>
      <c r="C1969" s="30">
        <v>0.163956051249291</v>
      </c>
    </row>
    <row r="1970" spans="1:3" x14ac:dyDescent="0.2">
      <c r="A1970" s="30">
        <v>10.409968721551399</v>
      </c>
      <c r="C1970" s="30">
        <v>0.16094232925535401</v>
      </c>
    </row>
    <row r="1971" spans="1:3" x14ac:dyDescent="0.2">
      <c r="A1971" s="30">
        <v>10.4152319221129</v>
      </c>
      <c r="C1971" s="30">
        <v>0.15988642873528899</v>
      </c>
    </row>
    <row r="1972" spans="1:3" x14ac:dyDescent="0.2">
      <c r="A1972" s="30">
        <v>10.420495122674399</v>
      </c>
      <c r="C1972" s="30">
        <v>0.15879660353122799</v>
      </c>
    </row>
    <row r="1973" spans="1:3" x14ac:dyDescent="0.2">
      <c r="A1973" s="30">
        <v>10.436284724358901</v>
      </c>
      <c r="C1973" s="30">
        <v>0.15556709081150999</v>
      </c>
    </row>
    <row r="1974" spans="1:3" x14ac:dyDescent="0.2">
      <c r="A1974" s="30">
        <v>10.446811125481901</v>
      </c>
      <c r="C1974" s="30">
        <v>0.153613492495562</v>
      </c>
    </row>
    <row r="1975" spans="1:3" x14ac:dyDescent="0.2">
      <c r="A1975" s="30">
        <v>10.4520743260434</v>
      </c>
      <c r="C1975" s="30">
        <v>0.152711660698053</v>
      </c>
    </row>
    <row r="1976" spans="1:3" x14ac:dyDescent="0.2">
      <c r="A1976" s="30">
        <v>10.467863927727899</v>
      </c>
      <c r="C1976" s="30">
        <v>0.149981261516901</v>
      </c>
    </row>
    <row r="1977" spans="1:3" x14ac:dyDescent="0.2">
      <c r="A1977" s="30">
        <v>10.478390328850899</v>
      </c>
      <c r="C1977" s="30">
        <v>0.148075892502468</v>
      </c>
    </row>
    <row r="1978" spans="1:3" x14ac:dyDescent="0.2">
      <c r="A1978" s="30">
        <v>10.4836535294124</v>
      </c>
      <c r="C1978" s="30">
        <v>0.147120403438154</v>
      </c>
    </row>
    <row r="1979" spans="1:3" x14ac:dyDescent="0.2">
      <c r="A1979" s="30">
        <v>10.499443131096999</v>
      </c>
      <c r="C1979" s="30">
        <v>0.14440319428854401</v>
      </c>
    </row>
    <row r="1980" spans="1:3" x14ac:dyDescent="0.2">
      <c r="A1980" s="30">
        <v>10.5099695322199</v>
      </c>
      <c r="C1980" s="30">
        <v>0.14264465077659899</v>
      </c>
    </row>
    <row r="1981" spans="1:3" x14ac:dyDescent="0.2">
      <c r="A1981" s="30">
        <v>10.515232732781501</v>
      </c>
      <c r="C1981" s="30">
        <v>0.14178392679361401</v>
      </c>
    </row>
    <row r="1982" spans="1:3" x14ac:dyDescent="0.2">
      <c r="A1982" s="30">
        <v>10.531022334466</v>
      </c>
      <c r="C1982" s="30">
        <v>0.13910318605896399</v>
      </c>
    </row>
    <row r="1983" spans="1:3" x14ac:dyDescent="0.2">
      <c r="A1983" s="30">
        <v>10.541548735588901</v>
      </c>
      <c r="C1983" s="30">
        <v>0.13735336743568299</v>
      </c>
    </row>
    <row r="1984" spans="1:3" x14ac:dyDescent="0.2">
      <c r="A1984" s="30">
        <v>10.552075136711901</v>
      </c>
      <c r="C1984" s="30">
        <v>0.13572617846138901</v>
      </c>
    </row>
    <row r="1985" spans="1:3" x14ac:dyDescent="0.2">
      <c r="A1985" s="30">
        <v>10.5678647383964</v>
      </c>
      <c r="C1985" s="30">
        <v>0.13336253130268799</v>
      </c>
    </row>
    <row r="1986" spans="1:3" x14ac:dyDescent="0.2">
      <c r="A1986" s="30">
        <v>10.573127938958001</v>
      </c>
      <c r="C1986" s="30">
        <v>0.132539064058801</v>
      </c>
    </row>
    <row r="1987" spans="1:3" x14ac:dyDescent="0.2">
      <c r="A1987" s="30">
        <v>10.5889175406425</v>
      </c>
      <c r="C1987" s="30">
        <v>0.130105661423047</v>
      </c>
    </row>
    <row r="1988" spans="1:3" x14ac:dyDescent="0.2">
      <c r="A1988" s="30">
        <v>10.604707142326999</v>
      </c>
      <c r="C1988" s="30">
        <v>0.12784780573541499</v>
      </c>
    </row>
    <row r="1989" spans="1:3" x14ac:dyDescent="0.2">
      <c r="A1989" s="30">
        <v>10.6099703428885</v>
      </c>
      <c r="C1989" s="30">
        <v>0.12715337078709599</v>
      </c>
    </row>
    <row r="1990" spans="1:3" x14ac:dyDescent="0.2">
      <c r="A1990" s="30">
        <v>10.631023145134501</v>
      </c>
      <c r="C1990" s="30">
        <v>0.12427489401351299</v>
      </c>
    </row>
    <row r="1991" spans="1:3" x14ac:dyDescent="0.2">
      <c r="A1991" s="30">
        <v>10.636286345696</v>
      </c>
      <c r="C1991" s="30">
        <v>0.123535769071785</v>
      </c>
    </row>
    <row r="1992" spans="1:3" x14ac:dyDescent="0.2">
      <c r="A1992" s="30">
        <v>10.646812746819</v>
      </c>
      <c r="C1992" s="30">
        <v>0.122035213354665</v>
      </c>
    </row>
    <row r="1993" spans="1:3" x14ac:dyDescent="0.2">
      <c r="A1993" s="30">
        <v>10.667865549065001</v>
      </c>
      <c r="C1993" s="30">
        <v>0.119369715482876</v>
      </c>
    </row>
    <row r="1994" spans="1:3" x14ac:dyDescent="0.2">
      <c r="A1994" s="30">
        <v>10.6731287496265</v>
      </c>
      <c r="C1994" s="30">
        <v>0.118704639003547</v>
      </c>
    </row>
    <row r="1995" spans="1:3" x14ac:dyDescent="0.2">
      <c r="A1995" s="30">
        <v>10.6941815518725</v>
      </c>
      <c r="C1995" s="30">
        <v>0.116036292315721</v>
      </c>
    </row>
    <row r="1996" spans="1:3" x14ac:dyDescent="0.2">
      <c r="A1996" s="30">
        <v>10.699444752433999</v>
      </c>
      <c r="C1996" s="30">
        <v>0.115367922646917</v>
      </c>
    </row>
    <row r="1997" spans="1:3" x14ac:dyDescent="0.2">
      <c r="A1997" s="30">
        <v>10.72049755468</v>
      </c>
      <c r="C1997" s="30">
        <v>0.112939586788128</v>
      </c>
    </row>
    <row r="1998" spans="1:3" x14ac:dyDescent="0.2">
      <c r="A1998" s="30">
        <v>10.731023955803</v>
      </c>
      <c r="C1998" s="30">
        <v>0.11176127325882899</v>
      </c>
    </row>
    <row r="1999" spans="1:3" x14ac:dyDescent="0.2">
      <c r="A1999" s="30">
        <v>10.741550356926</v>
      </c>
      <c r="C1999" s="30">
        <v>0.110537427716059</v>
      </c>
    </row>
    <row r="2000" spans="1:3" x14ac:dyDescent="0.2">
      <c r="A2000" s="30">
        <v>10.762603159172</v>
      </c>
      <c r="C2000" s="30">
        <v>0.108227844534403</v>
      </c>
    </row>
    <row r="2001" spans="1:3" x14ac:dyDescent="0.2">
      <c r="A2001" s="30">
        <v>10.7678663597335</v>
      </c>
      <c r="C2001" s="30">
        <v>0.107684392090513</v>
      </c>
    </row>
    <row r="2002" spans="1:3" x14ac:dyDescent="0.2">
      <c r="A2002" s="30">
        <v>10.794182362540999</v>
      </c>
      <c r="C2002" s="30">
        <v>0.10491621222794401</v>
      </c>
    </row>
    <row r="2003" spans="1:3" x14ac:dyDescent="0.2">
      <c r="A2003" s="30">
        <v>10.82576156591</v>
      </c>
      <c r="C2003" s="30">
        <v>0.10171042176916401</v>
      </c>
    </row>
    <row r="2004" spans="1:3" x14ac:dyDescent="0.2">
      <c r="A2004" s="30">
        <v>10.852077568717601</v>
      </c>
      <c r="C2004" s="30">
        <v>9.9198648066450207E-2</v>
      </c>
    </row>
    <row r="2005" spans="1:3" x14ac:dyDescent="0.2">
      <c r="A2005" s="30">
        <v>10.8573407692791</v>
      </c>
      <c r="C2005" s="30">
        <v>9.8682987642683004E-2</v>
      </c>
    </row>
    <row r="2006" spans="1:3" x14ac:dyDescent="0.2">
      <c r="A2006" s="30">
        <v>10.883656772086599</v>
      </c>
      <c r="C2006" s="30">
        <v>9.6321046430291199E-2</v>
      </c>
    </row>
    <row r="2007" spans="1:3" x14ac:dyDescent="0.2">
      <c r="A2007" s="30">
        <v>10.8889199726481</v>
      </c>
      <c r="C2007" s="30">
        <v>9.5852792124903802E-2</v>
      </c>
    </row>
    <row r="2008" spans="1:3" x14ac:dyDescent="0.2">
      <c r="A2008" s="30">
        <v>10.9152359754556</v>
      </c>
      <c r="C2008" s="30">
        <v>9.3393270218917801E-2</v>
      </c>
    </row>
    <row r="2009" spans="1:3" x14ac:dyDescent="0.2">
      <c r="A2009" s="30">
        <v>10.920499176017101</v>
      </c>
      <c r="C2009" s="30">
        <v>9.2931150004667007E-2</v>
      </c>
    </row>
    <row r="2010" spans="1:3" x14ac:dyDescent="0.2">
      <c r="A2010" s="30">
        <v>10.9520783793861</v>
      </c>
      <c r="C2010" s="30">
        <v>9.0298273551744496E-2</v>
      </c>
    </row>
    <row r="2011" spans="1:3" x14ac:dyDescent="0.2">
      <c r="A2011" s="30">
        <v>10.957341579947601</v>
      </c>
      <c r="C2011" s="30">
        <v>8.9847085843786603E-2</v>
      </c>
    </row>
    <row r="2012" spans="1:3" x14ac:dyDescent="0.2">
      <c r="A2012" s="30">
        <v>10.9836575827551</v>
      </c>
      <c r="C2012" s="30">
        <v>8.7775126508280399E-2</v>
      </c>
    </row>
    <row r="2013" spans="1:3" x14ac:dyDescent="0.2">
      <c r="A2013" s="30">
        <v>10.988920783316599</v>
      </c>
      <c r="C2013" s="30">
        <v>8.7390765419083305E-2</v>
      </c>
    </row>
    <row r="2014" spans="1:3" x14ac:dyDescent="0.2">
      <c r="A2014" s="30">
        <v>11.0204999866856</v>
      </c>
      <c r="C2014" s="30">
        <v>8.49824063905259E-2</v>
      </c>
    </row>
    <row r="2015" spans="1:3" x14ac:dyDescent="0.2">
      <c r="A2015" s="30">
        <v>11.0520791900546</v>
      </c>
      <c r="C2015" s="30">
        <v>8.2760907564473699E-2</v>
      </c>
    </row>
    <row r="2016" spans="1:3" x14ac:dyDescent="0.2">
      <c r="A2016" s="30">
        <v>11.0626055911777</v>
      </c>
      <c r="C2016" s="30">
        <v>8.1995423042703006E-2</v>
      </c>
    </row>
    <row r="2017" spans="1:3" x14ac:dyDescent="0.2">
      <c r="A2017" s="30">
        <v>11.083658393423599</v>
      </c>
      <c r="C2017" s="30">
        <v>8.0573441710513297E-2</v>
      </c>
    </row>
    <row r="2018" spans="1:3" x14ac:dyDescent="0.2">
      <c r="A2018" s="30">
        <v>11.104711195669701</v>
      </c>
      <c r="C2018" s="30">
        <v>7.9206448385272701E-2</v>
      </c>
    </row>
    <row r="2019" spans="1:3" x14ac:dyDescent="0.2">
      <c r="A2019" s="30">
        <v>11.1152375967926</v>
      </c>
      <c r="C2019" s="30">
        <v>7.8481471254657695E-2</v>
      </c>
    </row>
    <row r="2020" spans="1:3" x14ac:dyDescent="0.2">
      <c r="A2020" s="30">
        <v>11.1468168001617</v>
      </c>
      <c r="C2020" s="30">
        <v>7.6390070160508999E-2</v>
      </c>
    </row>
    <row r="2021" spans="1:3" x14ac:dyDescent="0.2">
      <c r="A2021" s="30">
        <v>11.1783960035307</v>
      </c>
      <c r="C2021" s="30">
        <v>7.4251204394040607E-2</v>
      </c>
    </row>
    <row r="2022" spans="1:3" x14ac:dyDescent="0.2">
      <c r="A2022" s="30">
        <v>11.188922404653701</v>
      </c>
      <c r="C2022" s="30">
        <v>7.3612712813508396E-2</v>
      </c>
    </row>
    <row r="2023" spans="1:3" x14ac:dyDescent="0.2">
      <c r="A2023" s="30">
        <v>11.209975206899699</v>
      </c>
      <c r="C2023" s="30">
        <v>7.2381494220555703E-2</v>
      </c>
    </row>
    <row r="2024" spans="1:3" x14ac:dyDescent="0.2">
      <c r="A2024" s="30">
        <v>11.236291209707201</v>
      </c>
      <c r="C2024" s="30">
        <v>7.0754834375666903E-2</v>
      </c>
    </row>
    <row r="2025" spans="1:3" x14ac:dyDescent="0.2">
      <c r="A2025" s="30">
        <v>11.2415544102687</v>
      </c>
      <c r="C2025" s="30">
        <v>7.0451553560440694E-2</v>
      </c>
    </row>
    <row r="2026" spans="1:3" x14ac:dyDescent="0.2">
      <c r="A2026" s="30">
        <v>11.2731336136377</v>
      </c>
      <c r="C2026" s="30">
        <v>6.87814720115799E-2</v>
      </c>
    </row>
    <row r="2027" spans="1:3" x14ac:dyDescent="0.2">
      <c r="A2027" s="30">
        <v>11.294186415883701</v>
      </c>
      <c r="C2027" s="30">
        <v>6.7751728753887394E-2</v>
      </c>
    </row>
    <row r="2028" spans="1:3" x14ac:dyDescent="0.2">
      <c r="A2028" s="30">
        <v>11.3047128170068</v>
      </c>
      <c r="C2028" s="30">
        <v>6.7279471790100298E-2</v>
      </c>
    </row>
    <row r="2029" spans="1:3" x14ac:dyDescent="0.2">
      <c r="A2029" s="30">
        <v>11.336292020375801</v>
      </c>
      <c r="C2029" s="30">
        <v>6.5924925121673403E-2</v>
      </c>
    </row>
    <row r="2030" spans="1:3" x14ac:dyDescent="0.2">
      <c r="A2030" s="30">
        <v>11.3573448226217</v>
      </c>
      <c r="C2030" s="30">
        <v>6.5057440154101601E-2</v>
      </c>
    </row>
    <row r="2031" spans="1:3" x14ac:dyDescent="0.2">
      <c r="A2031" s="30">
        <v>11.3678712237448</v>
      </c>
      <c r="C2031" s="30">
        <v>6.4609782825693296E-2</v>
      </c>
    </row>
    <row r="2032" spans="1:3" x14ac:dyDescent="0.2">
      <c r="A2032" s="30">
        <v>11.3994504271138</v>
      </c>
      <c r="C2032" s="30">
        <v>6.3251704101024403E-2</v>
      </c>
    </row>
    <row r="2033" spans="1:3" x14ac:dyDescent="0.2">
      <c r="A2033" s="30">
        <v>11.4257664299213</v>
      </c>
      <c r="C2033" s="30">
        <v>6.2277245167222502E-2</v>
      </c>
    </row>
    <row r="2034" spans="1:3" x14ac:dyDescent="0.2">
      <c r="A2034" s="30">
        <v>11.431029630482801</v>
      </c>
      <c r="C2034" s="30">
        <v>6.20916253634715E-2</v>
      </c>
    </row>
    <row r="2035" spans="1:3" x14ac:dyDescent="0.2">
      <c r="A2035" s="30">
        <v>11.4626088338518</v>
      </c>
      <c r="C2035" s="30">
        <v>6.1109388058922999E-2</v>
      </c>
    </row>
    <row r="2036" spans="1:3" x14ac:dyDescent="0.2">
      <c r="A2036" s="30">
        <v>11.4941880372208</v>
      </c>
      <c r="C2036" s="30">
        <v>6.0257920546321099E-2</v>
      </c>
    </row>
    <row r="2037" spans="1:3" x14ac:dyDescent="0.2">
      <c r="A2037" s="30">
        <v>11.525767240589801</v>
      </c>
      <c r="C2037" s="30">
        <v>5.9557401320312002E-2</v>
      </c>
    </row>
    <row r="2038" spans="1:3" x14ac:dyDescent="0.2">
      <c r="A2038" s="30">
        <v>11.5310304411513</v>
      </c>
      <c r="C2038" s="30">
        <v>5.9439284726859103E-2</v>
      </c>
    </row>
    <row r="2039" spans="1:3" x14ac:dyDescent="0.2">
      <c r="A2039" s="30">
        <v>11.557346443958799</v>
      </c>
      <c r="C2039" s="30">
        <v>5.8892910760021198E-2</v>
      </c>
    </row>
    <row r="2040" spans="1:3" x14ac:dyDescent="0.2">
      <c r="A2040" s="30">
        <v>11.588925647327899</v>
      </c>
      <c r="C2040" s="30">
        <v>5.8330477036816701E-2</v>
      </c>
    </row>
    <row r="2041" spans="1:3" x14ac:dyDescent="0.2">
      <c r="A2041" s="30">
        <v>11.6205048506969</v>
      </c>
      <c r="C2041" s="30">
        <v>5.7759705180491602E-2</v>
      </c>
    </row>
    <row r="2042" spans="1:3" x14ac:dyDescent="0.2">
      <c r="A2042" s="30">
        <v>11.652084054065901</v>
      </c>
      <c r="C2042" s="30">
        <v>5.72153889935667E-2</v>
      </c>
    </row>
    <row r="2043" spans="1:3" x14ac:dyDescent="0.2">
      <c r="A2043" s="30">
        <v>11.683663257434899</v>
      </c>
      <c r="C2043" s="30">
        <v>5.69587656290882E-2</v>
      </c>
    </row>
    <row r="2044" spans="1:3" x14ac:dyDescent="0.2">
      <c r="A2044" s="30">
        <v>11.7152424608039</v>
      </c>
      <c r="C2044" s="30">
        <v>5.6591132477973302E-2</v>
      </c>
    </row>
    <row r="2045" spans="1:3" x14ac:dyDescent="0.2">
      <c r="A2045" s="30">
        <v>11.720505661365401</v>
      </c>
      <c r="C2045" s="30">
        <v>5.65481349385384E-2</v>
      </c>
    </row>
    <row r="2046" spans="1:3" x14ac:dyDescent="0.2">
      <c r="A2046" s="30">
        <v>11.7520848647344</v>
      </c>
      <c r="C2046" s="30">
        <v>5.6325539065105297E-2</v>
      </c>
    </row>
    <row r="2047" spans="1:3" x14ac:dyDescent="0.2">
      <c r="A2047" s="30">
        <v>11.7836640681034</v>
      </c>
      <c r="C2047" s="30">
        <v>5.6189584537373903E-2</v>
      </c>
    </row>
    <row r="2048" spans="1:3" x14ac:dyDescent="0.2">
      <c r="A2048" s="30">
        <v>11.815243271472401</v>
      </c>
      <c r="C2048" s="30">
        <v>5.6096468006532403E-2</v>
      </c>
    </row>
    <row r="2049" spans="1:3" x14ac:dyDescent="0.2">
      <c r="A2049" s="30">
        <v>11.846822474841399</v>
      </c>
      <c r="C2049" s="30">
        <v>5.6070999560596801E-2</v>
      </c>
    </row>
    <row r="2050" spans="1:3" x14ac:dyDescent="0.2">
      <c r="A2050" s="30">
        <v>11.8784016782105</v>
      </c>
      <c r="C2050" s="30">
        <v>5.6087730167805598E-2</v>
      </c>
    </row>
    <row r="2051" spans="1:3" x14ac:dyDescent="0.2">
      <c r="A2051" s="30">
        <v>11.9099808815795</v>
      </c>
      <c r="C2051" s="30">
        <v>5.6256768602624997E-2</v>
      </c>
    </row>
    <row r="2052" spans="1:3" x14ac:dyDescent="0.2">
      <c r="A2052" s="30">
        <v>11.941560084948501</v>
      </c>
      <c r="C2052" s="30">
        <v>5.6529553962159501E-2</v>
      </c>
    </row>
    <row r="2053" spans="1:3" x14ac:dyDescent="0.2">
      <c r="A2053" s="30">
        <v>11.952086486071501</v>
      </c>
      <c r="C2053" s="30">
        <v>5.6625271276155499E-2</v>
      </c>
    </row>
    <row r="2054" spans="1:3" x14ac:dyDescent="0.2">
      <c r="A2054" s="30">
        <v>11.973139288317499</v>
      </c>
      <c r="C2054" s="30">
        <v>5.6790303624847001E-2</v>
      </c>
    </row>
    <row r="2055" spans="1:3" x14ac:dyDescent="0.2">
      <c r="A2055" s="30">
        <v>12.0047184916865</v>
      </c>
      <c r="C2055" s="30">
        <v>5.7165342315640799E-2</v>
      </c>
    </row>
    <row r="2056" spans="1:3" x14ac:dyDescent="0.2">
      <c r="A2056" s="30">
        <v>12.036297695055501</v>
      </c>
      <c r="C2056" s="30">
        <v>5.75179658896749E-2</v>
      </c>
    </row>
    <row r="2057" spans="1:3" x14ac:dyDescent="0.2">
      <c r="A2057" s="30">
        <v>12.067876898424499</v>
      </c>
      <c r="C2057" s="30">
        <v>5.7990183739994497E-2</v>
      </c>
    </row>
    <row r="2058" spans="1:3" x14ac:dyDescent="0.2">
      <c r="A2058" s="30">
        <v>12.0994561017935</v>
      </c>
      <c r="C2058" s="30">
        <v>5.8399530081162103E-2</v>
      </c>
    </row>
    <row r="2059" spans="1:3" x14ac:dyDescent="0.2">
      <c r="A2059" s="30">
        <v>12.1310353051625</v>
      </c>
      <c r="C2059" s="30">
        <v>5.8889703939762297E-2</v>
      </c>
    </row>
    <row r="2060" spans="1:3" x14ac:dyDescent="0.2">
      <c r="A2060" s="30">
        <v>12.162614508531499</v>
      </c>
      <c r="C2060" s="30">
        <v>5.9502340194879599E-2</v>
      </c>
    </row>
    <row r="2061" spans="1:3" x14ac:dyDescent="0.2">
      <c r="A2061" s="30">
        <v>12.194193711900599</v>
      </c>
      <c r="C2061" s="30">
        <v>6.0100816299039003E-2</v>
      </c>
    </row>
    <row r="2062" spans="1:3" x14ac:dyDescent="0.2">
      <c r="A2062" s="30">
        <v>12.2257729152696</v>
      </c>
      <c r="C2062" s="30">
        <v>6.0847373391490697E-2</v>
      </c>
    </row>
    <row r="2063" spans="1:3" x14ac:dyDescent="0.2">
      <c r="A2063" s="30">
        <v>12.2573521186386</v>
      </c>
      <c r="C2063" s="30">
        <v>6.1759415656875101E-2</v>
      </c>
    </row>
    <row r="2064" spans="1:3" x14ac:dyDescent="0.2">
      <c r="A2064" s="30">
        <v>12.278404920884601</v>
      </c>
      <c r="C2064" s="30">
        <v>6.24445287399591E-2</v>
      </c>
    </row>
    <row r="2065" spans="1:3" x14ac:dyDescent="0.2">
      <c r="A2065" s="30">
        <v>12.288931322007601</v>
      </c>
      <c r="C2065" s="30">
        <v>6.2780730205918803E-2</v>
      </c>
    </row>
    <row r="2066" spans="1:3" x14ac:dyDescent="0.2">
      <c r="A2066" s="30">
        <v>12.3205105253766</v>
      </c>
      <c r="C2066" s="30">
        <v>6.3860735359168794E-2</v>
      </c>
    </row>
    <row r="2067" spans="1:3" x14ac:dyDescent="0.2">
      <c r="A2067" s="30">
        <v>12.3520897287457</v>
      </c>
      <c r="C2067" s="30">
        <v>6.49019522674016E-2</v>
      </c>
    </row>
    <row r="2068" spans="1:3" x14ac:dyDescent="0.2">
      <c r="A2068" s="30">
        <v>12.3626161298686</v>
      </c>
      <c r="C2068" s="30">
        <v>6.5317326549936897E-2</v>
      </c>
    </row>
    <row r="2069" spans="1:3" x14ac:dyDescent="0.2">
      <c r="A2069" s="30">
        <v>12.3836689321147</v>
      </c>
      <c r="C2069" s="30">
        <v>6.6150955264894895E-2</v>
      </c>
    </row>
    <row r="2070" spans="1:3" x14ac:dyDescent="0.2">
      <c r="A2070" s="30">
        <v>12.415248135483701</v>
      </c>
      <c r="C2070" s="30">
        <v>6.7488059397908196E-2</v>
      </c>
    </row>
    <row r="2071" spans="1:3" x14ac:dyDescent="0.2">
      <c r="A2071" s="30">
        <v>12.4310377371682</v>
      </c>
      <c r="C2071" s="30">
        <v>6.8185350137255699E-2</v>
      </c>
    </row>
    <row r="2072" spans="1:3" x14ac:dyDescent="0.2">
      <c r="A2072" s="30">
        <v>12.4468273388527</v>
      </c>
      <c r="C2072" s="30">
        <v>6.8853381525098803E-2</v>
      </c>
    </row>
    <row r="2073" spans="1:3" x14ac:dyDescent="0.2">
      <c r="A2073" s="30">
        <v>12.4784065422217</v>
      </c>
      <c r="C2073" s="30">
        <v>7.0297105603106397E-2</v>
      </c>
    </row>
    <row r="2074" spans="1:3" x14ac:dyDescent="0.2">
      <c r="A2074" s="30">
        <v>12.494196143906199</v>
      </c>
      <c r="C2074" s="30">
        <v>7.1033010485746007E-2</v>
      </c>
    </row>
    <row r="2075" spans="1:3" x14ac:dyDescent="0.2">
      <c r="A2075" s="30">
        <v>12.5152489461522</v>
      </c>
      <c r="C2075" s="30">
        <v>7.2041456759147998E-2</v>
      </c>
    </row>
    <row r="2076" spans="1:3" x14ac:dyDescent="0.2">
      <c r="A2076" s="30">
        <v>12.5468281495212</v>
      </c>
      <c r="C2076" s="30">
        <v>7.35876340908478E-2</v>
      </c>
    </row>
    <row r="2077" spans="1:3" x14ac:dyDescent="0.2">
      <c r="A2077" s="30">
        <v>12.5520913500827</v>
      </c>
      <c r="C2077" s="30">
        <v>7.3820346826245706E-2</v>
      </c>
    </row>
    <row r="2078" spans="1:3" x14ac:dyDescent="0.2">
      <c r="A2078" s="30">
        <v>12.578407352890199</v>
      </c>
      <c r="C2078" s="30">
        <v>7.4963880014612599E-2</v>
      </c>
    </row>
    <row r="2079" spans="1:3" x14ac:dyDescent="0.2">
      <c r="A2079" s="30">
        <v>12.609986556259299</v>
      </c>
      <c r="C2079" s="30">
        <v>7.6164185007706497E-2</v>
      </c>
    </row>
    <row r="2080" spans="1:3" x14ac:dyDescent="0.2">
      <c r="A2080" s="30">
        <v>12.6205129573822</v>
      </c>
      <c r="C2080" s="30">
        <v>7.6567729634917606E-2</v>
      </c>
    </row>
    <row r="2081" spans="1:3" x14ac:dyDescent="0.2">
      <c r="A2081" s="30">
        <v>12.6415657596283</v>
      </c>
      <c r="C2081" s="30">
        <v>7.7370308300622706E-2</v>
      </c>
    </row>
    <row r="2082" spans="1:3" x14ac:dyDescent="0.2">
      <c r="A2082" s="30">
        <v>12.6731449629973</v>
      </c>
      <c r="C2082" s="30">
        <v>7.8456082690217102E-2</v>
      </c>
    </row>
    <row r="2083" spans="1:3" x14ac:dyDescent="0.2">
      <c r="A2083" s="30">
        <v>12.704724166366301</v>
      </c>
      <c r="C2083" s="30">
        <v>7.9423419869672093E-2</v>
      </c>
    </row>
    <row r="2084" spans="1:3" x14ac:dyDescent="0.2">
      <c r="A2084" s="30">
        <v>12.7363033697353</v>
      </c>
      <c r="C2084" s="30">
        <v>8.0291960073129498E-2</v>
      </c>
    </row>
    <row r="2085" spans="1:3" x14ac:dyDescent="0.2">
      <c r="A2085" s="30">
        <v>12.7678825731043</v>
      </c>
      <c r="C2085" s="30">
        <v>8.10323910234617E-2</v>
      </c>
    </row>
    <row r="2086" spans="1:3" x14ac:dyDescent="0.2">
      <c r="A2086" s="30">
        <v>12.799461776473301</v>
      </c>
      <c r="C2086" s="30">
        <v>8.1585487660818704E-2</v>
      </c>
    </row>
    <row r="2087" spans="1:3" x14ac:dyDescent="0.2">
      <c r="A2087" s="30">
        <v>12.8310409798423</v>
      </c>
      <c r="C2087" s="30">
        <v>8.1751917179928996E-2</v>
      </c>
    </row>
    <row r="2088" spans="1:3" x14ac:dyDescent="0.2">
      <c r="A2088" s="30">
        <v>12.8626201832113</v>
      </c>
      <c r="C2088" s="30">
        <v>8.1741903761473195E-2</v>
      </c>
    </row>
    <row r="2089" spans="1:3" x14ac:dyDescent="0.2">
      <c r="A2089" s="30">
        <v>12.8941993865804</v>
      </c>
      <c r="C2089" s="30">
        <v>8.1654830213141197E-2</v>
      </c>
    </row>
    <row r="2090" spans="1:3" x14ac:dyDescent="0.2">
      <c r="A2090" s="30">
        <v>12.925778589949401</v>
      </c>
      <c r="C2090" s="30">
        <v>8.1397175175026495E-2</v>
      </c>
    </row>
    <row r="2091" spans="1:3" x14ac:dyDescent="0.2">
      <c r="A2091" s="30">
        <v>12.957357793318399</v>
      </c>
      <c r="C2091" s="30">
        <v>8.0953613895157706E-2</v>
      </c>
    </row>
    <row r="2092" spans="1:3" x14ac:dyDescent="0.2">
      <c r="A2092" s="30">
        <v>12.9889369966874</v>
      </c>
      <c r="C2092" s="30">
        <v>8.0255058280871497E-2</v>
      </c>
    </row>
    <row r="2093" spans="1:3" x14ac:dyDescent="0.2">
      <c r="A2093" s="30">
        <v>13.020516200056401</v>
      </c>
      <c r="C2093" s="30">
        <v>7.91668707629678E-2</v>
      </c>
    </row>
    <row r="2094" spans="1:3" x14ac:dyDescent="0.2">
      <c r="A2094" s="30">
        <v>13.052095403425399</v>
      </c>
      <c r="C2094" s="30">
        <v>7.7774197664693498E-2</v>
      </c>
    </row>
    <row r="2095" spans="1:3" x14ac:dyDescent="0.2">
      <c r="A2095" s="30">
        <v>13.0836746067944</v>
      </c>
      <c r="C2095" s="30">
        <v>7.6298157059041E-2</v>
      </c>
    </row>
    <row r="2096" spans="1:3" x14ac:dyDescent="0.2">
      <c r="A2096" s="30">
        <v>13.1152538101634</v>
      </c>
      <c r="C2096" s="30">
        <v>7.4783057108958204E-2</v>
      </c>
    </row>
    <row r="2097" spans="1:3" x14ac:dyDescent="0.2">
      <c r="A2097" s="30">
        <v>13.136306612409401</v>
      </c>
      <c r="C2097" s="30">
        <v>7.3639234191554201E-2</v>
      </c>
    </row>
    <row r="2098" spans="1:3" x14ac:dyDescent="0.2">
      <c r="A2098" s="30">
        <v>13.146833013532399</v>
      </c>
      <c r="C2098" s="30">
        <v>7.3053412579973595E-2</v>
      </c>
    </row>
    <row r="2099" spans="1:3" x14ac:dyDescent="0.2">
      <c r="A2099" s="30">
        <v>13.1784122169014</v>
      </c>
      <c r="C2099" s="30">
        <v>7.1246438480349505E-2</v>
      </c>
    </row>
    <row r="2100" spans="1:3" x14ac:dyDescent="0.2">
      <c r="A2100" s="30">
        <v>13.188938618024499</v>
      </c>
      <c r="C2100" s="30">
        <v>7.0631798184409997E-2</v>
      </c>
    </row>
    <row r="2101" spans="1:3" x14ac:dyDescent="0.2">
      <c r="A2101" s="30">
        <v>13.2099914202705</v>
      </c>
      <c r="C2101" s="30">
        <v>6.9389338358590902E-2</v>
      </c>
    </row>
    <row r="2102" spans="1:3" x14ac:dyDescent="0.2">
      <c r="A2102" s="30">
        <v>13.236307423077999</v>
      </c>
      <c r="C2102" s="30">
        <v>6.7782917235301401E-2</v>
      </c>
    </row>
    <row r="2103" spans="1:3" x14ac:dyDescent="0.2">
      <c r="A2103" s="30">
        <v>13.2415706236395</v>
      </c>
      <c r="C2103" s="30">
        <v>6.7454839653176002E-2</v>
      </c>
    </row>
    <row r="2104" spans="1:3" x14ac:dyDescent="0.2">
      <c r="A2104" s="30">
        <v>13.273149827008501</v>
      </c>
      <c r="C2104" s="30">
        <v>6.5491193656594102E-2</v>
      </c>
    </row>
    <row r="2105" spans="1:3" x14ac:dyDescent="0.2">
      <c r="A2105" s="30">
        <v>13.283676228131499</v>
      </c>
      <c r="C2105" s="30">
        <v>6.4799767642265999E-2</v>
      </c>
    </row>
    <row r="2106" spans="1:3" x14ac:dyDescent="0.2">
      <c r="A2106" s="30">
        <v>13.309992230939001</v>
      </c>
      <c r="C2106" s="30">
        <v>6.3122960938288605E-2</v>
      </c>
    </row>
    <row r="2107" spans="1:3" x14ac:dyDescent="0.2">
      <c r="A2107" s="30">
        <v>13.3257818326235</v>
      </c>
      <c r="C2107" s="30">
        <v>6.2089182620739099E-2</v>
      </c>
    </row>
    <row r="2108" spans="1:3" x14ac:dyDescent="0.2">
      <c r="A2108" s="30">
        <v>13.341571434307999</v>
      </c>
      <c r="C2108" s="30">
        <v>6.10365610045778E-2</v>
      </c>
    </row>
    <row r="2109" spans="1:3" x14ac:dyDescent="0.2">
      <c r="A2109" s="30">
        <v>13.3678874371156</v>
      </c>
      <c r="C2109" s="30">
        <v>5.9346695173840898E-2</v>
      </c>
    </row>
    <row r="2110" spans="1:3" x14ac:dyDescent="0.2">
      <c r="A2110" s="30">
        <v>13.373150637677</v>
      </c>
      <c r="C2110" s="30">
        <v>5.9004776863746798E-2</v>
      </c>
    </row>
    <row r="2111" spans="1:3" x14ac:dyDescent="0.2">
      <c r="A2111" s="30">
        <v>13.404729841046001</v>
      </c>
      <c r="C2111" s="30">
        <v>5.6899071871014402E-2</v>
      </c>
    </row>
    <row r="2112" spans="1:3" x14ac:dyDescent="0.2">
      <c r="A2112" s="30">
        <v>13.4099930416075</v>
      </c>
      <c r="C2112" s="30">
        <v>5.65422580030722E-2</v>
      </c>
    </row>
    <row r="2113" spans="1:3" x14ac:dyDescent="0.2">
      <c r="A2113" s="30">
        <v>13.436309044414999</v>
      </c>
      <c r="C2113" s="30">
        <v>5.4724861798485902E-2</v>
      </c>
    </row>
    <row r="2114" spans="1:3" x14ac:dyDescent="0.2">
      <c r="A2114" s="30">
        <v>13.4520986460995</v>
      </c>
      <c r="C2114" s="30">
        <v>5.3620307478262401E-2</v>
      </c>
    </row>
    <row r="2115" spans="1:3" x14ac:dyDescent="0.2">
      <c r="A2115" s="30">
        <v>13.467888247784</v>
      </c>
      <c r="C2115" s="30">
        <v>5.2553268461729599E-2</v>
      </c>
    </row>
    <row r="2116" spans="1:3" x14ac:dyDescent="0.2">
      <c r="A2116" s="30">
        <v>13.494204250591601</v>
      </c>
      <c r="C2116" s="30">
        <v>5.0791687220091301E-2</v>
      </c>
    </row>
    <row r="2117" spans="1:3" x14ac:dyDescent="0.2">
      <c r="A2117" s="30">
        <v>13.4994674511531</v>
      </c>
      <c r="C2117" s="30">
        <v>5.0460660091168202E-2</v>
      </c>
    </row>
    <row r="2118" spans="1:3" x14ac:dyDescent="0.2">
      <c r="A2118" s="30">
        <v>13.5310466545221</v>
      </c>
      <c r="C2118" s="30">
        <v>4.8592655195111897E-2</v>
      </c>
    </row>
    <row r="2119" spans="1:3" x14ac:dyDescent="0.2">
      <c r="A2119" s="30">
        <v>13.541573055645101</v>
      </c>
      <c r="C2119" s="30">
        <v>4.7917463611848003E-2</v>
      </c>
    </row>
    <row r="2120" spans="1:3" x14ac:dyDescent="0.2">
      <c r="A2120" s="30">
        <v>13.562625857891099</v>
      </c>
      <c r="C2120" s="30">
        <v>4.6637278281239598E-2</v>
      </c>
    </row>
    <row r="2121" spans="1:3" x14ac:dyDescent="0.2">
      <c r="A2121" s="30">
        <v>13.588941860698601</v>
      </c>
      <c r="C2121" s="30">
        <v>4.5044010828103997E-2</v>
      </c>
    </row>
    <row r="2122" spans="1:3" x14ac:dyDescent="0.2">
      <c r="A2122" s="30">
        <v>13.5942050612601</v>
      </c>
      <c r="C2122" s="30">
        <v>4.47103161463831E-2</v>
      </c>
    </row>
    <row r="2123" spans="1:3" x14ac:dyDescent="0.2">
      <c r="A2123" s="30">
        <v>13.6257842646292</v>
      </c>
      <c r="C2123" s="30">
        <v>4.2753647442594099E-2</v>
      </c>
    </row>
    <row r="2124" spans="1:3" x14ac:dyDescent="0.2">
      <c r="A2124" s="30">
        <v>13.6363106657521</v>
      </c>
      <c r="C2124" s="30">
        <v>4.20936739534351E-2</v>
      </c>
    </row>
    <row r="2125" spans="1:3" x14ac:dyDescent="0.2">
      <c r="A2125" s="30">
        <v>13.6573634679982</v>
      </c>
      <c r="C2125" s="30">
        <v>4.0758000428163799E-2</v>
      </c>
    </row>
    <row r="2126" spans="1:3" x14ac:dyDescent="0.2">
      <c r="A2126" s="30">
        <v>13.6836794708057</v>
      </c>
      <c r="C2126" s="30">
        <v>3.9228680995244597E-2</v>
      </c>
    </row>
    <row r="2127" spans="1:3" x14ac:dyDescent="0.2">
      <c r="A2127" s="30">
        <v>13.688942671367201</v>
      </c>
      <c r="C2127" s="30">
        <v>3.8923693019231903E-2</v>
      </c>
    </row>
    <row r="2128" spans="1:3" x14ac:dyDescent="0.2">
      <c r="A2128" s="30">
        <v>13.7205218747362</v>
      </c>
      <c r="C2128" s="30">
        <v>3.7179784646900603E-2</v>
      </c>
    </row>
    <row r="2129" spans="1:3" x14ac:dyDescent="0.2">
      <c r="A2129" s="30">
        <v>13.7310482758592</v>
      </c>
      <c r="C2129" s="30">
        <v>3.6633518516620202E-2</v>
      </c>
    </row>
    <row r="2130" spans="1:3" x14ac:dyDescent="0.2">
      <c r="A2130" s="30">
        <v>13.7521010781052</v>
      </c>
      <c r="C2130" s="30">
        <v>3.5512176101424098E-2</v>
      </c>
    </row>
    <row r="2131" spans="1:3" x14ac:dyDescent="0.2">
      <c r="A2131" s="30">
        <v>13.783680281474201</v>
      </c>
      <c r="C2131" s="30">
        <v>3.3898793036375399E-2</v>
      </c>
    </row>
    <row r="2132" spans="1:3" x14ac:dyDescent="0.2">
      <c r="A2132" s="30">
        <v>13.7889434820357</v>
      </c>
      <c r="C2132" s="30">
        <v>3.3642454907376398E-2</v>
      </c>
    </row>
    <row r="2133" spans="1:3" x14ac:dyDescent="0.2">
      <c r="A2133" s="30">
        <v>13.8152594848432</v>
      </c>
      <c r="C2133" s="30">
        <v>3.2372882298303998E-2</v>
      </c>
    </row>
    <row r="2134" spans="1:3" x14ac:dyDescent="0.2">
      <c r="A2134" s="30">
        <v>13.8468386882122</v>
      </c>
      <c r="C2134" s="30">
        <v>3.10465459905651E-2</v>
      </c>
    </row>
    <row r="2135" spans="1:3" x14ac:dyDescent="0.2">
      <c r="A2135" s="30">
        <v>13.852101888773699</v>
      </c>
      <c r="C2135" s="30">
        <v>3.0826920814381899E-2</v>
      </c>
    </row>
    <row r="2136" spans="1:3" x14ac:dyDescent="0.2">
      <c r="A2136" s="30">
        <v>13.878417891581201</v>
      </c>
      <c r="C2136" s="30">
        <v>2.9734369449982999E-2</v>
      </c>
    </row>
    <row r="2137" spans="1:3" x14ac:dyDescent="0.2">
      <c r="A2137" s="30">
        <v>13.909997094950199</v>
      </c>
      <c r="C2137" s="30">
        <v>2.8481806940779199E-2</v>
      </c>
    </row>
    <row r="2138" spans="1:3" x14ac:dyDescent="0.2">
      <c r="A2138" s="30">
        <v>13.9205234960732</v>
      </c>
      <c r="C2138" s="30">
        <v>2.8081157297331499E-2</v>
      </c>
    </row>
    <row r="2139" spans="1:3" x14ac:dyDescent="0.2">
      <c r="A2139" s="30">
        <v>13.941576298319299</v>
      </c>
      <c r="C2139" s="30">
        <v>2.7378571033039902E-2</v>
      </c>
    </row>
    <row r="2140" spans="1:3" x14ac:dyDescent="0.2">
      <c r="A2140" s="30">
        <v>13.9731555016883</v>
      </c>
      <c r="C2140" s="30">
        <v>2.6284659149174199E-2</v>
      </c>
    </row>
    <row r="2141" spans="1:3" x14ac:dyDescent="0.2">
      <c r="A2141" s="30">
        <v>14.004734705057301</v>
      </c>
      <c r="C2141" s="30">
        <v>2.53847389734073E-2</v>
      </c>
    </row>
    <row r="2142" spans="1:3" x14ac:dyDescent="0.2">
      <c r="A2142" s="30">
        <v>14.0099979056188</v>
      </c>
      <c r="C2142" s="30">
        <v>2.5230912464590301E-2</v>
      </c>
    </row>
    <row r="2143" spans="1:3" x14ac:dyDescent="0.2">
      <c r="A2143" s="30">
        <v>14.036313908426299</v>
      </c>
      <c r="C2143" s="30">
        <v>2.4455414275559102E-2</v>
      </c>
    </row>
    <row r="2144" spans="1:3" x14ac:dyDescent="0.2">
      <c r="A2144" s="30">
        <v>14.0678931117953</v>
      </c>
      <c r="C2144" s="30">
        <v>2.3582059642672199E-2</v>
      </c>
    </row>
    <row r="2145" spans="1:3" x14ac:dyDescent="0.2">
      <c r="A2145" s="30">
        <v>14.1047355157258</v>
      </c>
      <c r="C2145" s="30">
        <v>2.2589391467564199E-2</v>
      </c>
    </row>
    <row r="2146" spans="1:3" x14ac:dyDescent="0.2">
      <c r="A2146" s="30">
        <v>14.1152619168488</v>
      </c>
      <c r="C2146" s="30">
        <v>2.2325630442454499E-2</v>
      </c>
    </row>
    <row r="2147" spans="1:3" x14ac:dyDescent="0.2">
      <c r="A2147" s="30">
        <v>14.1363147190948</v>
      </c>
      <c r="C2147" s="30">
        <v>2.1806563968809301E-2</v>
      </c>
    </row>
    <row r="2148" spans="1:3" x14ac:dyDescent="0.2">
      <c r="A2148" s="30">
        <v>14.167893922463801</v>
      </c>
      <c r="C2148" s="30">
        <v>2.1091634175794401E-2</v>
      </c>
    </row>
    <row r="2149" spans="1:3" x14ac:dyDescent="0.2">
      <c r="A2149" s="30">
        <v>14.199473125832901</v>
      </c>
      <c r="C2149" s="30">
        <v>2.0380297263415899E-2</v>
      </c>
    </row>
    <row r="2150" spans="1:3" x14ac:dyDescent="0.2">
      <c r="A2150" s="30">
        <v>14.2310523292019</v>
      </c>
      <c r="C2150" s="30">
        <v>1.9826339323134101E-2</v>
      </c>
    </row>
    <row r="2151" spans="1:3" x14ac:dyDescent="0.2">
      <c r="A2151" s="30">
        <v>14.246841930886401</v>
      </c>
      <c r="C2151" s="30">
        <v>1.9553703618374201E-2</v>
      </c>
    </row>
    <row r="2152" spans="1:3" x14ac:dyDescent="0.2">
      <c r="A2152" s="30">
        <v>14.2626315325709</v>
      </c>
      <c r="C2152" s="30">
        <v>1.9350963680775799E-2</v>
      </c>
    </row>
    <row r="2153" spans="1:3" x14ac:dyDescent="0.2">
      <c r="A2153" s="30">
        <v>14.294210735939901</v>
      </c>
      <c r="C2153" s="30">
        <v>1.8960015794482501E-2</v>
      </c>
    </row>
    <row r="2154" spans="1:3" x14ac:dyDescent="0.2">
      <c r="A2154" s="30">
        <v>14.325789939308899</v>
      </c>
      <c r="C2154" s="30">
        <v>1.8615701708678701E-2</v>
      </c>
    </row>
    <row r="2155" spans="1:3" x14ac:dyDescent="0.2">
      <c r="A2155" s="30">
        <v>14.3573691426779</v>
      </c>
      <c r="C2155" s="30">
        <v>1.8272232157184001E-2</v>
      </c>
    </row>
    <row r="2156" spans="1:3" x14ac:dyDescent="0.2">
      <c r="A2156" s="30">
        <v>14.388948346046901</v>
      </c>
      <c r="C2156" s="30">
        <v>1.7956563804181699E-2</v>
      </c>
    </row>
    <row r="2157" spans="1:3" x14ac:dyDescent="0.2">
      <c r="A2157" s="30">
        <v>14.420527549415899</v>
      </c>
      <c r="C2157" s="30">
        <v>1.7768731193455001E-2</v>
      </c>
    </row>
    <row r="2158" spans="1:3" x14ac:dyDescent="0.2">
      <c r="A2158" s="30">
        <v>14.4521067527849</v>
      </c>
      <c r="C2158" s="30">
        <v>1.7710782485576601E-2</v>
      </c>
    </row>
    <row r="2159" spans="1:3" x14ac:dyDescent="0.2">
      <c r="A2159" s="30">
        <v>14.4836859561539</v>
      </c>
      <c r="C2159" s="30">
        <v>1.77725855842976E-2</v>
      </c>
    </row>
    <row r="2160" spans="1:3" x14ac:dyDescent="0.2">
      <c r="A2160" s="30">
        <v>14.515265159523</v>
      </c>
      <c r="C2160" s="30">
        <v>1.7728358232213401E-2</v>
      </c>
    </row>
    <row r="2161" spans="1:3" x14ac:dyDescent="0.2">
      <c r="A2161" s="30">
        <v>14.546844362891999</v>
      </c>
      <c r="C2161" s="30">
        <v>1.78279263037214E-2</v>
      </c>
    </row>
    <row r="2162" spans="1:3" x14ac:dyDescent="0.2">
      <c r="A2162" s="30">
        <v>14.578423566261</v>
      </c>
      <c r="C2162" s="30">
        <v>1.7942912442077699E-2</v>
      </c>
    </row>
    <row r="2163" spans="1:3" x14ac:dyDescent="0.2">
      <c r="A2163" s="30">
        <v>14.61000276963</v>
      </c>
      <c r="C2163" s="30">
        <v>1.80509332205726E-2</v>
      </c>
    </row>
    <row r="2164" spans="1:3" x14ac:dyDescent="0.2">
      <c r="A2164" s="30">
        <v>14.641581972999001</v>
      </c>
      <c r="C2164" s="30">
        <v>1.8212955810782801E-2</v>
      </c>
    </row>
    <row r="2165" spans="1:3" x14ac:dyDescent="0.2">
      <c r="A2165" s="30">
        <v>14.673161176368099</v>
      </c>
      <c r="C2165" s="30">
        <v>1.8304260023256799E-2</v>
      </c>
    </row>
    <row r="2166" spans="1:3" x14ac:dyDescent="0.2">
      <c r="A2166" s="30">
        <v>14.7047403797371</v>
      </c>
      <c r="C2166" s="30">
        <v>1.8464134234617201E-2</v>
      </c>
    </row>
    <row r="2167" spans="1:3" x14ac:dyDescent="0.2">
      <c r="A2167" s="30">
        <v>14.7363195831061</v>
      </c>
      <c r="C2167" s="30">
        <v>1.8735317738406601E-2</v>
      </c>
    </row>
    <row r="2168" spans="1:3" x14ac:dyDescent="0.2">
      <c r="A2168" s="30">
        <v>14.767898786475101</v>
      </c>
      <c r="C2168" s="30">
        <v>1.9014233229294599E-2</v>
      </c>
    </row>
    <row r="2169" spans="1:3" x14ac:dyDescent="0.2">
      <c r="A2169" s="30">
        <v>14.7994779898441</v>
      </c>
      <c r="C2169" s="30">
        <v>1.9341174889039199E-2</v>
      </c>
    </row>
    <row r="2170" spans="1:3" x14ac:dyDescent="0.2">
      <c r="A2170" s="30">
        <v>14.825793992651599</v>
      </c>
      <c r="C2170" s="30">
        <v>1.96363505365208E-2</v>
      </c>
    </row>
    <row r="2171" spans="1:3" x14ac:dyDescent="0.2">
      <c r="A2171" s="30">
        <v>14.8310571932131</v>
      </c>
      <c r="C2171" s="30">
        <v>1.9696848834382E-2</v>
      </c>
    </row>
    <row r="2172" spans="1:3" x14ac:dyDescent="0.2">
      <c r="A2172" s="30">
        <v>14.8678995971436</v>
      </c>
      <c r="C2172" s="30">
        <v>2.00900965272196E-2</v>
      </c>
    </row>
    <row r="2173" spans="1:3" x14ac:dyDescent="0.2">
      <c r="A2173" s="30">
        <v>14.8994788005126</v>
      </c>
      <c r="C2173" s="30">
        <v>2.0519346398656699E-2</v>
      </c>
    </row>
    <row r="2174" spans="1:3" x14ac:dyDescent="0.2">
      <c r="A2174" s="30">
        <v>14.9310580038817</v>
      </c>
      <c r="C2174" s="30">
        <v>2.0951338655687601E-2</v>
      </c>
    </row>
    <row r="2175" spans="1:3" x14ac:dyDescent="0.2">
      <c r="A2175" s="30">
        <v>14.962637207250699</v>
      </c>
      <c r="C2175" s="30">
        <v>2.1424872993710702E-2</v>
      </c>
    </row>
    <row r="2176" spans="1:3" x14ac:dyDescent="0.2">
      <c r="A2176" s="30">
        <v>14.9942164106197</v>
      </c>
      <c r="C2176" s="30">
        <v>2.1839538846524099E-2</v>
      </c>
    </row>
    <row r="2177" spans="1:3" x14ac:dyDescent="0.2">
      <c r="A2177" s="30">
        <v>15.0257956139887</v>
      </c>
      <c r="C2177" s="30">
        <v>2.2281953723486E-2</v>
      </c>
    </row>
    <row r="2178" spans="1:3" x14ac:dyDescent="0.2">
      <c r="A2178" s="30">
        <v>15.0415852156732</v>
      </c>
      <c r="C2178" s="30">
        <v>2.2475206490563102E-2</v>
      </c>
    </row>
    <row r="2179" spans="1:3" x14ac:dyDescent="0.2">
      <c r="A2179" s="30">
        <v>15.057374817357699</v>
      </c>
      <c r="C2179" s="30">
        <v>2.26867473863216E-2</v>
      </c>
    </row>
    <row r="2180" spans="1:3" x14ac:dyDescent="0.2">
      <c r="A2180" s="30">
        <v>15.0889540207267</v>
      </c>
      <c r="C2180" s="30">
        <v>2.2995512320410898E-2</v>
      </c>
    </row>
    <row r="2181" spans="1:3" x14ac:dyDescent="0.2">
      <c r="A2181" s="30">
        <v>15.1205332240957</v>
      </c>
      <c r="C2181" s="30">
        <v>2.3338202269234699E-2</v>
      </c>
    </row>
    <row r="2182" spans="1:3" x14ac:dyDescent="0.2">
      <c r="A2182" s="30">
        <v>15.152112427464701</v>
      </c>
      <c r="C2182" s="30">
        <v>2.35824779694493E-2</v>
      </c>
    </row>
    <row r="2183" spans="1:3" x14ac:dyDescent="0.2">
      <c r="A2183" s="30">
        <v>15.1836916308337</v>
      </c>
      <c r="C2183" s="30">
        <v>2.3745394699116899E-2</v>
      </c>
    </row>
    <row r="2184" spans="1:3" x14ac:dyDescent="0.2">
      <c r="A2184" s="30">
        <v>15.2152708342027</v>
      </c>
      <c r="C2184" s="30">
        <v>2.3920962987180799E-2</v>
      </c>
    </row>
    <row r="2185" spans="1:3" x14ac:dyDescent="0.2">
      <c r="A2185" s="30">
        <v>15.2468500375718</v>
      </c>
      <c r="C2185" s="30">
        <v>2.4075210555403799E-2</v>
      </c>
    </row>
    <row r="2186" spans="1:3" x14ac:dyDescent="0.2">
      <c r="A2186" s="30">
        <v>15.278429240940801</v>
      </c>
      <c r="C2186" s="30">
        <v>2.4206901733973E-2</v>
      </c>
    </row>
    <row r="2187" spans="1:3" x14ac:dyDescent="0.2">
      <c r="A2187" s="30">
        <v>15.310008444309799</v>
      </c>
      <c r="C2187" s="30">
        <v>2.4237793860340601E-2</v>
      </c>
    </row>
    <row r="2188" spans="1:3" x14ac:dyDescent="0.2">
      <c r="A2188" s="30">
        <v>15.3415876476788</v>
      </c>
      <c r="C2188" s="30">
        <v>2.4237585589542199E-2</v>
      </c>
    </row>
    <row r="2189" spans="1:3" x14ac:dyDescent="0.2">
      <c r="A2189" s="30">
        <v>15.373166851047801</v>
      </c>
      <c r="C2189" s="30">
        <v>2.4200071869922901E-2</v>
      </c>
    </row>
    <row r="2190" spans="1:3" x14ac:dyDescent="0.2">
      <c r="A2190" s="30">
        <v>15.404746054416799</v>
      </c>
      <c r="C2190" s="30">
        <v>2.40885229393802E-2</v>
      </c>
    </row>
    <row r="2191" spans="1:3" x14ac:dyDescent="0.2">
      <c r="A2191" s="30">
        <v>15.4363252577858</v>
      </c>
      <c r="C2191" s="30">
        <v>2.3943608838070601E-2</v>
      </c>
    </row>
    <row r="2192" spans="1:3" x14ac:dyDescent="0.2">
      <c r="A2192" s="30">
        <v>15.4679044611548</v>
      </c>
      <c r="C2192" s="30">
        <v>2.3682507785223201E-2</v>
      </c>
    </row>
    <row r="2193" spans="1:3" x14ac:dyDescent="0.2">
      <c r="A2193" s="30">
        <v>15.499483664523799</v>
      </c>
      <c r="C2193" s="30">
        <v>2.32604039885424E-2</v>
      </c>
    </row>
    <row r="2194" spans="1:3" x14ac:dyDescent="0.2">
      <c r="A2194" s="30">
        <v>15.5310628678928</v>
      </c>
      <c r="C2194" s="30">
        <v>2.28043095991513E-2</v>
      </c>
    </row>
    <row r="2195" spans="1:3" x14ac:dyDescent="0.2">
      <c r="A2195" s="30">
        <v>15.557378870700401</v>
      </c>
      <c r="C2195" s="30">
        <v>2.2355942938050599E-2</v>
      </c>
    </row>
    <row r="2196" spans="1:3" x14ac:dyDescent="0.2">
      <c r="A2196" s="30">
        <v>15.5626420712619</v>
      </c>
      <c r="C2196" s="30">
        <v>2.2259245585526801E-2</v>
      </c>
    </row>
    <row r="2197" spans="1:3" x14ac:dyDescent="0.2">
      <c r="A2197" s="30">
        <v>15.5942212746309</v>
      </c>
      <c r="C2197" s="30">
        <v>2.1658599549133899E-2</v>
      </c>
    </row>
    <row r="2198" spans="1:3" x14ac:dyDescent="0.2">
      <c r="A2198" s="30">
        <v>15.625800477999899</v>
      </c>
      <c r="C2198" s="30">
        <v>2.0985401258426201E-2</v>
      </c>
    </row>
    <row r="2199" spans="1:3" x14ac:dyDescent="0.2">
      <c r="A2199" s="30">
        <v>15.662642881930401</v>
      </c>
      <c r="C2199" s="30">
        <v>2.0134802518245499E-2</v>
      </c>
    </row>
    <row r="2200" spans="1:3" x14ac:dyDescent="0.2">
      <c r="A2200" s="30">
        <v>15.6889588847379</v>
      </c>
      <c r="C2200" s="30">
        <v>1.9495466363335399E-2</v>
      </c>
    </row>
    <row r="2201" spans="1:3" x14ac:dyDescent="0.2">
      <c r="A2201" s="30">
        <v>15.694222085299399</v>
      </c>
      <c r="C2201" s="30">
        <v>1.9358189471444898E-2</v>
      </c>
    </row>
    <row r="2202" spans="1:3" x14ac:dyDescent="0.2">
      <c r="A2202" s="30">
        <v>15.7258012886684</v>
      </c>
      <c r="C2202" s="30">
        <v>1.8459337626665E-2</v>
      </c>
    </row>
    <row r="2203" spans="1:3" x14ac:dyDescent="0.2">
      <c r="A2203" s="30">
        <v>15.757380492037401</v>
      </c>
      <c r="C2203" s="30">
        <v>1.7537074940161199E-2</v>
      </c>
    </row>
    <row r="2204" spans="1:3" x14ac:dyDescent="0.2">
      <c r="A2204" s="30">
        <v>15.788959695406399</v>
      </c>
      <c r="C2204" s="30">
        <v>1.66040604312639E-2</v>
      </c>
    </row>
    <row r="2205" spans="1:3" x14ac:dyDescent="0.2">
      <c r="A2205" s="30">
        <v>15.820538898775499</v>
      </c>
      <c r="C2205" s="30">
        <v>1.5672330149814701E-2</v>
      </c>
    </row>
    <row r="2206" spans="1:3" x14ac:dyDescent="0.2">
      <c r="A2206" s="30">
        <v>15.8521181021445</v>
      </c>
      <c r="C2206" s="30">
        <v>1.47778624201207E-2</v>
      </c>
    </row>
    <row r="2207" spans="1:3" x14ac:dyDescent="0.2">
      <c r="A2207" s="30">
        <v>15.8836973055135</v>
      </c>
      <c r="C2207" s="30">
        <v>1.38539287623437E-2</v>
      </c>
    </row>
    <row r="2208" spans="1:3" x14ac:dyDescent="0.2">
      <c r="A2208" s="30">
        <v>15.915276508882499</v>
      </c>
      <c r="C2208" s="30">
        <v>1.30296279670541E-2</v>
      </c>
    </row>
    <row r="2209" spans="1:3" x14ac:dyDescent="0.2">
      <c r="A2209" s="30">
        <v>15.9468557122515</v>
      </c>
      <c r="C2209" s="30">
        <v>1.22718194055764E-2</v>
      </c>
    </row>
    <row r="2210" spans="1:3" x14ac:dyDescent="0.2">
      <c r="A2210" s="30">
        <v>15.9784349156206</v>
      </c>
      <c r="C2210" s="30">
        <v>1.15277950003556E-2</v>
      </c>
    </row>
    <row r="2211" spans="1:3" x14ac:dyDescent="0.2">
      <c r="A2211" s="30">
        <v>16.004750918428002</v>
      </c>
      <c r="C2211" s="30">
        <v>1.09642763512444E-2</v>
      </c>
    </row>
    <row r="2212" spans="1:3" x14ac:dyDescent="0.2">
      <c r="A2212" s="30">
        <v>16.010014118989599</v>
      </c>
      <c r="C2212" s="30">
        <v>1.0844907059316299E-2</v>
      </c>
    </row>
    <row r="2213" spans="1:3" x14ac:dyDescent="0.2">
      <c r="A2213" s="30">
        <v>16.041593322358601</v>
      </c>
      <c r="C2213" s="30">
        <v>1.01646900290671E-2</v>
      </c>
    </row>
    <row r="2214" spans="1:3" x14ac:dyDescent="0.2">
      <c r="A2214" s="30">
        <v>16.0731725257276</v>
      </c>
      <c r="C2214" s="30">
        <v>9.6043335843735804E-3</v>
      </c>
    </row>
    <row r="2215" spans="1:3" x14ac:dyDescent="0.2">
      <c r="A2215" s="30">
        <v>16.104751729096598</v>
      </c>
      <c r="C2215" s="30">
        <v>9.0639534513546095E-3</v>
      </c>
    </row>
    <row r="2216" spans="1:3" x14ac:dyDescent="0.2">
      <c r="A2216" s="30">
        <v>16.136330932465601</v>
      </c>
      <c r="C2216" s="30">
        <v>8.5278154105921794E-3</v>
      </c>
    </row>
    <row r="2217" spans="1:3" x14ac:dyDescent="0.2">
      <c r="A2217" s="30">
        <v>16.162646935273099</v>
      </c>
      <c r="C2217" s="30">
        <v>8.1542587976873894E-3</v>
      </c>
    </row>
    <row r="2218" spans="1:3" x14ac:dyDescent="0.2">
      <c r="A2218" s="30">
        <v>16.1679101358346</v>
      </c>
      <c r="C2218" s="30">
        <v>8.0880508042315905E-3</v>
      </c>
    </row>
    <row r="2219" spans="1:3" x14ac:dyDescent="0.2">
      <c r="A2219" s="30">
        <v>16.199489339203598</v>
      </c>
      <c r="C2219" s="30">
        <v>7.6670413779715103E-3</v>
      </c>
    </row>
    <row r="2220" spans="1:3" x14ac:dyDescent="0.2">
      <c r="A2220" s="30">
        <v>16.231068542572601</v>
      </c>
      <c r="C2220" s="30">
        <v>7.1898127370018296E-3</v>
      </c>
    </row>
    <row r="2221" spans="1:3" x14ac:dyDescent="0.2">
      <c r="A2221" s="30">
        <v>16.262647745941599</v>
      </c>
      <c r="C2221" s="30">
        <v>6.7251342885390301E-3</v>
      </c>
    </row>
    <row r="2222" spans="1:3" x14ac:dyDescent="0.2">
      <c r="A2222" s="30">
        <v>16.294226949310701</v>
      </c>
      <c r="C2222" s="30">
        <v>6.3366959361135797E-3</v>
      </c>
    </row>
    <row r="2223" spans="1:3" x14ac:dyDescent="0.2">
      <c r="A2223" s="30">
        <v>16.3258061526797</v>
      </c>
      <c r="C2223" s="30">
        <v>5.8714292159429997E-3</v>
      </c>
    </row>
    <row r="2224" spans="1:3" x14ac:dyDescent="0.2">
      <c r="A2224" s="30">
        <v>16.357385356048699</v>
      </c>
      <c r="C2224" s="30">
        <v>5.4441695190108903E-3</v>
      </c>
    </row>
    <row r="2225" spans="1:3" x14ac:dyDescent="0.2">
      <c r="A2225" s="30">
        <v>16.367911757171701</v>
      </c>
      <c r="C2225" s="30">
        <v>5.3374960799860002E-3</v>
      </c>
    </row>
    <row r="2226" spans="1:3" x14ac:dyDescent="0.2">
      <c r="A2226" s="30">
        <v>16.388964559417701</v>
      </c>
      <c r="C2226" s="30">
        <v>5.0789063581586297E-3</v>
      </c>
    </row>
    <row r="2227" spans="1:3" x14ac:dyDescent="0.2">
      <c r="A2227" s="30">
        <v>16.4205437627867</v>
      </c>
      <c r="C2227" s="30">
        <v>4.6940368934591499E-3</v>
      </c>
    </row>
    <row r="2228" spans="1:3" x14ac:dyDescent="0.2">
      <c r="A2228" s="30">
        <v>16.4573861667172</v>
      </c>
      <c r="C2228" s="30">
        <v>4.3655537347500198E-3</v>
      </c>
    </row>
    <row r="2229" spans="1:3" x14ac:dyDescent="0.2">
      <c r="A2229" s="30">
        <v>16.488965370086198</v>
      </c>
      <c r="C2229" s="30">
        <v>4.1435216105781998E-3</v>
      </c>
    </row>
    <row r="2230" spans="1:3" x14ac:dyDescent="0.2">
      <c r="A2230" s="30">
        <v>16.520544573455201</v>
      </c>
      <c r="C2230" s="30">
        <v>3.87949076836032E-3</v>
      </c>
    </row>
    <row r="2231" spans="1:3" x14ac:dyDescent="0.2">
      <c r="A2231" s="30">
        <v>16.552123776824299</v>
      </c>
      <c r="C2231" s="30">
        <v>3.6596331641155101E-3</v>
      </c>
    </row>
    <row r="2232" spans="1:3" x14ac:dyDescent="0.2">
      <c r="A2232" s="30">
        <v>16.583702980193301</v>
      </c>
      <c r="C2232" s="30">
        <v>3.51825714657906E-3</v>
      </c>
    </row>
    <row r="2233" spans="1:3" x14ac:dyDescent="0.2">
      <c r="A2233" s="30">
        <v>16.6152821835623</v>
      </c>
      <c r="C2233" s="30">
        <v>3.2753862472822302E-3</v>
      </c>
    </row>
    <row r="2234" spans="1:3" x14ac:dyDescent="0.2">
      <c r="A2234" s="30">
        <v>16.646861386931299</v>
      </c>
      <c r="C2234" s="30">
        <v>2.9816772631026602E-3</v>
      </c>
    </row>
    <row r="2235" spans="1:3" x14ac:dyDescent="0.2">
      <c r="A2235" s="30">
        <v>16.678440590300301</v>
      </c>
      <c r="C2235" s="30">
        <v>2.7311807251642899E-3</v>
      </c>
    </row>
    <row r="2236" spans="1:3" x14ac:dyDescent="0.2">
      <c r="A2236" s="30">
        <v>16.7100197936693</v>
      </c>
      <c r="C2236" s="30">
        <v>2.5058507994633098E-3</v>
      </c>
    </row>
    <row r="2237" spans="1:3" x14ac:dyDescent="0.2">
      <c r="A2237" s="30">
        <v>16.741598997038299</v>
      </c>
      <c r="C2237" s="30">
        <v>2.2896053114935802E-3</v>
      </c>
    </row>
    <row r="2238" spans="1:3" x14ac:dyDescent="0.2">
      <c r="A2238" s="30">
        <v>16.773178200407301</v>
      </c>
      <c r="C2238" s="30">
        <v>2.15277473696226E-3</v>
      </c>
    </row>
    <row r="2239" spans="1:3" x14ac:dyDescent="0.2">
      <c r="A2239" s="30">
        <v>16.8047574037763</v>
      </c>
      <c r="C2239" s="30">
        <v>2.14324748333161E-3</v>
      </c>
    </row>
    <row r="2240" spans="1:3" x14ac:dyDescent="0.2">
      <c r="A2240" s="30">
        <v>16.836336607145299</v>
      </c>
      <c r="C2240" s="30">
        <v>2.0861743143270502E-3</v>
      </c>
    </row>
    <row r="2241" spans="1:3" x14ac:dyDescent="0.2">
      <c r="A2241" s="30">
        <v>16.8679158105144</v>
      </c>
      <c r="C2241" s="30">
        <v>1.89449232005899E-3</v>
      </c>
    </row>
    <row r="2242" spans="1:3" x14ac:dyDescent="0.2">
      <c r="A2242" s="30">
        <v>16.899495013883399</v>
      </c>
      <c r="C2242" s="30">
        <v>1.66101265441694E-3</v>
      </c>
    </row>
    <row r="2243" spans="1:3" x14ac:dyDescent="0.2">
      <c r="A2243" s="30">
        <v>16.931074217252402</v>
      </c>
      <c r="C2243" s="30">
        <v>1.35953620071325E-3</v>
      </c>
    </row>
    <row r="2244" spans="1:3" x14ac:dyDescent="0.2">
      <c r="A2244" s="30">
        <v>16.9626534206214</v>
      </c>
      <c r="C2244" s="30">
        <v>1.14158000870385E-3</v>
      </c>
    </row>
    <row r="2245" spans="1:3" x14ac:dyDescent="0.2">
      <c r="A2245" s="30">
        <v>16.994232623990399</v>
      </c>
      <c r="C2245" s="30">
        <v>1.0232513071884799E-3</v>
      </c>
    </row>
    <row r="2246" spans="1:3" x14ac:dyDescent="0.2">
      <c r="A2246" s="30">
        <v>17.025811827359501</v>
      </c>
      <c r="C2246" s="30">
        <v>9.7798939679402111E-4</v>
      </c>
    </row>
    <row r="2247" spans="1:3" x14ac:dyDescent="0.2">
      <c r="A2247" s="30">
        <v>17.0573910307285</v>
      </c>
      <c r="C2247" s="30">
        <v>9.5721466371632698E-4</v>
      </c>
    </row>
    <row r="2248" spans="1:3" x14ac:dyDescent="0.2">
      <c r="A2248" s="30">
        <v>17.088970234097498</v>
      </c>
      <c r="C2248" s="30">
        <v>9.2277357005834297E-4</v>
      </c>
    </row>
    <row r="2249" spans="1:3" x14ac:dyDescent="0.2">
      <c r="A2249" s="30">
        <v>17.120549437466501</v>
      </c>
      <c r="C2249" s="30">
        <v>9.1582066076992101E-4</v>
      </c>
    </row>
    <row r="2250" spans="1:3" x14ac:dyDescent="0.2">
      <c r="A2250" s="30">
        <v>17.1521286408355</v>
      </c>
      <c r="C2250" s="30">
        <v>7.5572485996008301E-4</v>
      </c>
    </row>
    <row r="2251" spans="1:3" x14ac:dyDescent="0.2">
      <c r="A2251" s="30">
        <v>17.183707844204498</v>
      </c>
      <c r="C2251" s="30">
        <v>6.71320764779716E-4</v>
      </c>
    </row>
    <row r="2252" spans="1:3" x14ac:dyDescent="0.2">
      <c r="A2252" s="30">
        <v>17.215287047573501</v>
      </c>
      <c r="C2252" s="30">
        <v>7.1099827256182403E-4</v>
      </c>
    </row>
    <row r="2253" spans="1:3" x14ac:dyDescent="0.2">
      <c r="A2253" s="30">
        <v>17.252129451504</v>
      </c>
      <c r="C2253" s="30">
        <v>6.5491070831704302E-4</v>
      </c>
    </row>
    <row r="2254" spans="1:3" x14ac:dyDescent="0.2">
      <c r="A2254" s="30">
        <v>17.283708654873099</v>
      </c>
      <c r="C2254" s="30">
        <v>4.60725720040103E-4</v>
      </c>
    </row>
    <row r="2255" spans="1:3" x14ac:dyDescent="0.2">
      <c r="A2255" s="30">
        <v>17.315287858242101</v>
      </c>
      <c r="C2255" s="30">
        <v>1.9024578969238301E-4</v>
      </c>
    </row>
    <row r="2256" spans="1:3" x14ac:dyDescent="0.2">
      <c r="A2256" s="30">
        <v>17.3468670616111</v>
      </c>
      <c r="C2256" s="30">
        <v>4.4437329673497399E-5</v>
      </c>
    </row>
    <row r="2257" spans="1:3" x14ac:dyDescent="0.2">
      <c r="A2257" s="30">
        <v>17.378446264980099</v>
      </c>
      <c r="C2257" s="30">
        <v>5.2577432356121101E-5</v>
      </c>
    </row>
    <row r="2258" spans="1:3" x14ac:dyDescent="0.2">
      <c r="A2258" s="30">
        <v>17.410025468349101</v>
      </c>
      <c r="C2258" s="30">
        <v>8.3478356984216997E-5</v>
      </c>
    </row>
    <row r="2259" spans="1:3" x14ac:dyDescent="0.2">
      <c r="A2259" s="30">
        <v>17.4416046717181</v>
      </c>
      <c r="C2259" s="30">
        <v>1.80770249513576E-4</v>
      </c>
    </row>
    <row r="2260" spans="1:3" x14ac:dyDescent="0.2">
      <c r="A2260" s="30">
        <v>17.473183875087098</v>
      </c>
      <c r="C2260" s="30">
        <v>1.87537452620251E-4</v>
      </c>
    </row>
    <row r="2261" spans="1:3" x14ac:dyDescent="0.2">
      <c r="A2261" s="30">
        <v>17.504763078456101</v>
      </c>
      <c r="C2261" s="30">
        <v>1.21629997976048E-4</v>
      </c>
    </row>
    <row r="2262" spans="1:3" x14ac:dyDescent="0.2">
      <c r="A2262" s="30">
        <v>17.5363422818251</v>
      </c>
      <c r="C2262" s="30">
        <v>1.0246981680031101E-4</v>
      </c>
    </row>
    <row r="2263" spans="1:3" x14ac:dyDescent="0.2">
      <c r="A2263" s="30">
        <v>17.567921485194098</v>
      </c>
      <c r="C2263" s="30">
        <v>1.14382828345294E-4</v>
      </c>
    </row>
    <row r="2264" spans="1:3" x14ac:dyDescent="0.2">
      <c r="A2264" s="30">
        <v>17.5995006885632</v>
      </c>
      <c r="C2264" s="30">
        <v>1.16536261728902E-4</v>
      </c>
    </row>
    <row r="2265" spans="1:3" x14ac:dyDescent="0.2">
      <c r="A2265" s="30">
        <v>17.631079891932199</v>
      </c>
      <c r="C2265" s="30">
        <v>-1.48051490097404E-5</v>
      </c>
    </row>
    <row r="2266" spans="1:3" x14ac:dyDescent="0.2">
      <c r="A2266" s="30">
        <v>17.662659095301201</v>
      </c>
      <c r="C2266" s="30">
        <v>-2.0035135798080001E-4</v>
      </c>
    </row>
    <row r="2267" spans="1:3" x14ac:dyDescent="0.2">
      <c r="A2267" s="30">
        <v>17.6942382986702</v>
      </c>
      <c r="C2267" s="30">
        <v>-3.0183760216352098E-4</v>
      </c>
    </row>
    <row r="2268" spans="1:3" x14ac:dyDescent="0.2">
      <c r="A2268" s="30">
        <v>17.704764699793198</v>
      </c>
      <c r="C2268" s="30">
        <v>-3.4149161858043999E-4</v>
      </c>
    </row>
    <row r="2269" spans="1:3" x14ac:dyDescent="0.2">
      <c r="A2269" s="30">
        <v>17.725817502039199</v>
      </c>
      <c r="C2269" s="30">
        <v>-4.3794168569106601E-4</v>
      </c>
    </row>
    <row r="2270" spans="1:3" x14ac:dyDescent="0.2">
      <c r="A2270" s="30">
        <v>17.757396705408201</v>
      </c>
      <c r="C2270" s="30">
        <v>-4.8028663791228502E-4</v>
      </c>
    </row>
    <row r="2271" spans="1:3" x14ac:dyDescent="0.2">
      <c r="A2271" s="30">
        <v>17.7889759087772</v>
      </c>
      <c r="C2271" s="30">
        <v>-4.8385871033969601E-4</v>
      </c>
    </row>
    <row r="2272" spans="1:3" x14ac:dyDescent="0.2">
      <c r="A2272" s="30">
        <v>17.820555112146199</v>
      </c>
      <c r="C2272" s="30">
        <v>-4.5752073099455303E-4</v>
      </c>
    </row>
    <row r="2273" spans="1:3" x14ac:dyDescent="0.2">
      <c r="A2273" s="30">
        <v>17.852134315515201</v>
      </c>
      <c r="C2273" s="30">
        <v>-3.9893478910930198E-4</v>
      </c>
    </row>
    <row r="2274" spans="1:3" x14ac:dyDescent="0.2">
      <c r="A2274" s="30">
        <v>17.8837135188842</v>
      </c>
      <c r="C2274" s="30">
        <v>-3.7055684702242499E-4</v>
      </c>
    </row>
    <row r="2275" spans="1:3" x14ac:dyDescent="0.2">
      <c r="A2275" s="30">
        <v>17.9047663211303</v>
      </c>
      <c r="C2275" s="30">
        <v>-3.1684572395243902E-4</v>
      </c>
    </row>
    <row r="2276" spans="1:3" x14ac:dyDescent="0.2">
      <c r="A2276" s="30">
        <v>17.915292722253302</v>
      </c>
      <c r="C2276" s="30">
        <v>-3.0971241707746498E-4</v>
      </c>
    </row>
    <row r="2277" spans="1:3" x14ac:dyDescent="0.2">
      <c r="A2277" s="30">
        <v>17.931082323937801</v>
      </c>
      <c r="C2277" s="30">
        <v>-3.2421876485576702E-4</v>
      </c>
    </row>
    <row r="2278" spans="1:3" x14ac:dyDescent="0.2">
      <c r="A2278" s="30">
        <v>17.9468719256223</v>
      </c>
      <c r="C2278" s="30">
        <v>-3.23177680862879E-4</v>
      </c>
    </row>
    <row r="2279" spans="1:3" x14ac:dyDescent="0.2">
      <c r="A2279" s="30">
        <v>17.978451128991299</v>
      </c>
      <c r="C2279" s="30">
        <v>-3.4971402174852799E-4</v>
      </c>
    </row>
    <row r="2280" spans="1:3" x14ac:dyDescent="0.2">
      <c r="A2280" s="30">
        <v>18.015293532921799</v>
      </c>
      <c r="C2280" s="30">
        <v>-4.36727743085476E-4</v>
      </c>
    </row>
    <row r="2281" spans="1:3" x14ac:dyDescent="0.2">
      <c r="A2281" s="30">
        <v>18.046872736290801</v>
      </c>
      <c r="C2281" s="30">
        <v>-4.8625786877417302E-4</v>
      </c>
    </row>
    <row r="2282" spans="1:3" x14ac:dyDescent="0.2">
      <c r="A2282" s="30">
        <v>18.0784519396598</v>
      </c>
      <c r="C2282" s="30">
        <v>-3.8767490354387998E-4</v>
      </c>
    </row>
    <row r="2283" spans="1:3" x14ac:dyDescent="0.2">
      <c r="A2283" s="30">
        <v>18.110031143028799</v>
      </c>
      <c r="C2283" s="30">
        <v>-3.1158387741787402E-4</v>
      </c>
    </row>
    <row r="2284" spans="1:3" x14ac:dyDescent="0.2">
      <c r="A2284" s="30">
        <v>18.141610346397801</v>
      </c>
      <c r="C2284" s="30">
        <v>-2.9482966492084297E-4</v>
      </c>
    </row>
    <row r="2285" spans="1:3" x14ac:dyDescent="0.2">
      <c r="A2285" s="30">
        <v>18.173189549766899</v>
      </c>
      <c r="C2285" s="30">
        <v>-2.5338645967742202E-4</v>
      </c>
    </row>
    <row r="2286" spans="1:3" x14ac:dyDescent="0.2">
      <c r="A2286" s="30">
        <v>18.204768753135902</v>
      </c>
      <c r="C2286" s="30">
        <v>-2.1575943436617E-4</v>
      </c>
    </row>
    <row r="2287" spans="1:3" x14ac:dyDescent="0.2">
      <c r="A2287" s="30">
        <v>18.2363479565049</v>
      </c>
      <c r="C2287" s="30">
        <v>-8.1505601026071698E-5</v>
      </c>
    </row>
    <row r="2288" spans="1:3" x14ac:dyDescent="0.2">
      <c r="A2288" s="30">
        <v>18.267927159873899</v>
      </c>
      <c r="C2288" s="30">
        <v>1.5708017114349301E-5</v>
      </c>
    </row>
    <row r="2289" spans="1:3" x14ac:dyDescent="0.2">
      <c r="A2289" s="30">
        <v>18.299506363242902</v>
      </c>
      <c r="C2289" s="30">
        <v>2.5240638503538102E-4</v>
      </c>
    </row>
    <row r="2290" spans="1:3" x14ac:dyDescent="0.2">
      <c r="A2290" s="30">
        <v>18.331085566612</v>
      </c>
      <c r="C2290" s="30">
        <v>5.2342014981174897E-4</v>
      </c>
    </row>
    <row r="2291" spans="1:3" x14ac:dyDescent="0.2">
      <c r="A2291" s="30">
        <v>18.362664769980999</v>
      </c>
      <c r="C2291" s="30">
        <v>7.6870785387984203E-4</v>
      </c>
    </row>
    <row r="2292" spans="1:3" x14ac:dyDescent="0.2">
      <c r="A2292" s="30">
        <v>18.394243973350001</v>
      </c>
      <c r="C2292" s="30">
        <v>1.17732536749212E-3</v>
      </c>
    </row>
    <row r="2293" spans="1:3" x14ac:dyDescent="0.2">
      <c r="A2293" s="30">
        <v>18.425823176719</v>
      </c>
      <c r="C2293" s="30">
        <v>1.6300272238798999E-3</v>
      </c>
    </row>
    <row r="2294" spans="1:3" x14ac:dyDescent="0.2">
      <c r="A2294" s="30">
        <v>18.457402380087998</v>
      </c>
      <c r="C2294" s="30">
        <v>2.3325686270609402E-3</v>
      </c>
    </row>
    <row r="2295" spans="1:3" x14ac:dyDescent="0.2">
      <c r="A2295" s="30">
        <v>18.467928781211</v>
      </c>
      <c r="C2295" s="30">
        <v>2.6197300530715999E-3</v>
      </c>
    </row>
    <row r="2296" spans="1:3" x14ac:dyDescent="0.2">
      <c r="A2296" s="30">
        <v>18.488981583457001</v>
      </c>
      <c r="C2296" s="30">
        <v>3.2239242416611902E-3</v>
      </c>
    </row>
    <row r="2297" spans="1:3" x14ac:dyDescent="0.2">
      <c r="A2297" s="30">
        <v>18.520560786826</v>
      </c>
      <c r="C2297" s="30">
        <v>4.2137915711705004E-3</v>
      </c>
    </row>
    <row r="2298" spans="1:3" x14ac:dyDescent="0.2">
      <c r="A2298" s="30">
        <v>18.552139990194998</v>
      </c>
      <c r="C2298" s="30">
        <v>5.4789894403156399E-3</v>
      </c>
    </row>
    <row r="2299" spans="1:3" x14ac:dyDescent="0.2">
      <c r="A2299" s="30">
        <v>18.583719193564001</v>
      </c>
      <c r="C2299" s="30">
        <v>6.9732774479579103E-3</v>
      </c>
    </row>
    <row r="2300" spans="1:3" x14ac:dyDescent="0.2">
      <c r="A2300" s="30">
        <v>18.615298396932999</v>
      </c>
      <c r="C2300" s="30">
        <v>8.3535021493722807E-3</v>
      </c>
    </row>
    <row r="2301" spans="1:3" x14ac:dyDescent="0.2">
      <c r="A2301" s="30">
        <v>18.646877600302101</v>
      </c>
      <c r="C2301" s="30">
        <v>9.8803378254735293E-3</v>
      </c>
    </row>
    <row r="2302" spans="1:3" x14ac:dyDescent="0.2">
      <c r="A2302" s="30">
        <v>18.6731936031095</v>
      </c>
      <c r="C2302" s="30">
        <v>1.12817693761445E-2</v>
      </c>
    </row>
    <row r="2303" spans="1:3" x14ac:dyDescent="0.2">
      <c r="A2303" s="30">
        <v>18.6784568036711</v>
      </c>
      <c r="C2303" s="30">
        <v>1.15841215075012E-2</v>
      </c>
    </row>
    <row r="2304" spans="1:3" x14ac:dyDescent="0.2">
      <c r="A2304" s="30">
        <v>18.710036007040099</v>
      </c>
      <c r="C2304" s="30">
        <v>1.3497713818014101E-2</v>
      </c>
    </row>
    <row r="2305" spans="1:3" x14ac:dyDescent="0.2">
      <c r="A2305" s="30">
        <v>18.720562408163101</v>
      </c>
      <c r="C2305" s="30">
        <v>1.4113490033884299E-2</v>
      </c>
    </row>
    <row r="2306" spans="1:3" x14ac:dyDescent="0.2">
      <c r="A2306" s="30">
        <v>18.741615210409101</v>
      </c>
      <c r="C2306" s="30">
        <v>1.5353932438134099E-2</v>
      </c>
    </row>
    <row r="2307" spans="1:3" x14ac:dyDescent="0.2">
      <c r="A2307" s="30">
        <v>18.767931213216599</v>
      </c>
      <c r="C2307" s="30">
        <v>1.6926399666338399E-2</v>
      </c>
    </row>
    <row r="2308" spans="1:3" x14ac:dyDescent="0.2">
      <c r="A2308" s="30">
        <v>18.7731944137781</v>
      </c>
      <c r="C2308" s="30">
        <v>1.7242758071602301E-2</v>
      </c>
    </row>
    <row r="2309" spans="1:3" x14ac:dyDescent="0.2">
      <c r="A2309" s="30">
        <v>18.8100368177086</v>
      </c>
      <c r="C2309" s="30">
        <v>1.9641213742552E-2</v>
      </c>
    </row>
    <row r="2310" spans="1:3" x14ac:dyDescent="0.2">
      <c r="A2310" s="30">
        <v>18.841616021077598</v>
      </c>
      <c r="C2310" s="30">
        <v>2.17795500913169E-2</v>
      </c>
    </row>
    <row r="2311" spans="1:3" x14ac:dyDescent="0.2">
      <c r="A2311" s="30">
        <v>18.8521424222006</v>
      </c>
      <c r="C2311" s="30">
        <v>2.2493588767812801E-2</v>
      </c>
    </row>
    <row r="2312" spans="1:3" x14ac:dyDescent="0.2">
      <c r="A2312" s="30">
        <v>18.873195224446601</v>
      </c>
      <c r="C2312" s="30">
        <v>2.3820480293180301E-2</v>
      </c>
    </row>
    <row r="2313" spans="1:3" x14ac:dyDescent="0.2">
      <c r="A2313" s="30">
        <v>18.899511227254099</v>
      </c>
      <c r="C2313" s="30">
        <v>2.5453315217891199E-2</v>
      </c>
    </row>
    <row r="2314" spans="1:3" x14ac:dyDescent="0.2">
      <c r="A2314" s="30">
        <v>18.904774427815699</v>
      </c>
      <c r="C2314" s="30">
        <v>2.5774795406925101E-2</v>
      </c>
    </row>
    <row r="2315" spans="1:3" x14ac:dyDescent="0.2">
      <c r="A2315" s="30">
        <v>18.936353631184701</v>
      </c>
      <c r="C2315" s="30">
        <v>2.76508033338972E-2</v>
      </c>
    </row>
    <row r="2316" spans="1:3" x14ac:dyDescent="0.2">
      <c r="A2316" s="30">
        <v>18.9468800323076</v>
      </c>
      <c r="C2316" s="30">
        <v>2.8252188196993201E-2</v>
      </c>
    </row>
    <row r="2317" spans="1:3" x14ac:dyDescent="0.2">
      <c r="A2317" s="30">
        <v>18.9679328345537</v>
      </c>
      <c r="C2317" s="30">
        <v>2.94577019321649E-2</v>
      </c>
    </row>
    <row r="2318" spans="1:3" x14ac:dyDescent="0.2">
      <c r="A2318" s="30">
        <v>18.999512037922699</v>
      </c>
      <c r="C2318" s="30">
        <v>3.1248477037800398E-2</v>
      </c>
    </row>
    <row r="2319" spans="1:3" x14ac:dyDescent="0.2">
      <c r="A2319" s="30">
        <v>19.031091241291701</v>
      </c>
      <c r="C2319" s="30">
        <v>3.3090286393712698E-2</v>
      </c>
    </row>
    <row r="2320" spans="1:3" x14ac:dyDescent="0.2">
      <c r="A2320" s="30">
        <v>19.046880842976201</v>
      </c>
      <c r="C2320" s="30">
        <v>3.3899822397962298E-2</v>
      </c>
    </row>
    <row r="2321" spans="1:3" x14ac:dyDescent="0.2">
      <c r="A2321" s="30">
        <v>19.0626704446607</v>
      </c>
      <c r="C2321" s="30">
        <v>3.4665623086975503E-2</v>
      </c>
    </row>
    <row r="2322" spans="1:3" x14ac:dyDescent="0.2">
      <c r="A2322" s="30">
        <v>19.094249648029699</v>
      </c>
      <c r="C2322" s="30">
        <v>3.5969747980164599E-2</v>
      </c>
    </row>
    <row r="2323" spans="1:3" x14ac:dyDescent="0.2">
      <c r="A2323" s="30">
        <v>19.115302450275699</v>
      </c>
      <c r="C2323" s="30">
        <v>3.6730391596586601E-2</v>
      </c>
    </row>
    <row r="2324" spans="1:3" x14ac:dyDescent="0.2">
      <c r="A2324" s="30">
        <v>19.125828851398701</v>
      </c>
      <c r="C2324" s="30">
        <v>3.7084652492848397E-2</v>
      </c>
    </row>
    <row r="2325" spans="1:3" x14ac:dyDescent="0.2">
      <c r="A2325" s="30">
        <v>19.1574080547677</v>
      </c>
      <c r="C2325" s="30">
        <v>3.7989332478863297E-2</v>
      </c>
    </row>
    <row r="2326" spans="1:3" x14ac:dyDescent="0.2">
      <c r="A2326" s="30">
        <v>19.188987258136699</v>
      </c>
      <c r="C2326" s="30">
        <v>3.8673975182786702E-2</v>
      </c>
    </row>
    <row r="2327" spans="1:3" x14ac:dyDescent="0.2">
      <c r="A2327" s="30">
        <v>19.220566461505801</v>
      </c>
      <c r="C2327" s="30">
        <v>3.9166347344735598E-2</v>
      </c>
    </row>
    <row r="2328" spans="1:3" x14ac:dyDescent="0.2">
      <c r="A2328" s="30">
        <v>19.252145664874799</v>
      </c>
      <c r="C2328" s="30">
        <v>3.9382225585617103E-2</v>
      </c>
    </row>
    <row r="2329" spans="1:3" x14ac:dyDescent="0.2">
      <c r="A2329" s="30">
        <v>19.283724868243802</v>
      </c>
      <c r="C2329" s="30">
        <v>3.9304355456857801E-2</v>
      </c>
    </row>
    <row r="2330" spans="1:3" x14ac:dyDescent="0.2">
      <c r="A2330" s="30">
        <v>19.3153040716128</v>
      </c>
      <c r="C2330" s="30">
        <v>3.8859515856746303E-2</v>
      </c>
    </row>
    <row r="2331" spans="1:3" x14ac:dyDescent="0.2">
      <c r="A2331" s="30">
        <v>19.346883274981799</v>
      </c>
      <c r="C2331" s="30">
        <v>3.8184913952475003E-2</v>
      </c>
    </row>
    <row r="2332" spans="1:3" x14ac:dyDescent="0.2">
      <c r="A2332" s="30">
        <v>19.378462478350901</v>
      </c>
      <c r="C2332" s="30">
        <v>3.7406612463901E-2</v>
      </c>
    </row>
    <row r="2333" spans="1:3" x14ac:dyDescent="0.2">
      <c r="A2333" s="30">
        <v>19.404778481158299</v>
      </c>
      <c r="C2333" s="30">
        <v>3.6555838876714201E-2</v>
      </c>
    </row>
    <row r="2334" spans="1:3" x14ac:dyDescent="0.2">
      <c r="A2334" s="30">
        <v>19.4100416817199</v>
      </c>
      <c r="C2334" s="30">
        <v>3.6362650631761299E-2</v>
      </c>
    </row>
    <row r="2335" spans="1:3" x14ac:dyDescent="0.2">
      <c r="A2335" s="30">
        <v>19.441620885088899</v>
      </c>
      <c r="C2335" s="30">
        <v>3.5164550300958601E-2</v>
      </c>
    </row>
    <row r="2336" spans="1:3" x14ac:dyDescent="0.2">
      <c r="A2336" s="30">
        <v>19.473200088457901</v>
      </c>
      <c r="C2336" s="30">
        <v>3.3803684347217297E-2</v>
      </c>
    </row>
    <row r="2337" spans="1:3" x14ac:dyDescent="0.2">
      <c r="A2337" s="30">
        <v>19.5047792918269</v>
      </c>
      <c r="C2337" s="30">
        <v>3.2433662354524197E-2</v>
      </c>
    </row>
    <row r="2338" spans="1:3" x14ac:dyDescent="0.2">
      <c r="A2338" s="30">
        <v>19.536358495195898</v>
      </c>
      <c r="C2338" s="30">
        <v>3.0848527233392601E-2</v>
      </c>
    </row>
    <row r="2339" spans="1:3" x14ac:dyDescent="0.2">
      <c r="A2339" s="30">
        <v>19.567937698564901</v>
      </c>
      <c r="C2339" s="30">
        <v>2.91089436307162E-2</v>
      </c>
    </row>
    <row r="2340" spans="1:3" x14ac:dyDescent="0.2">
      <c r="A2340" s="30">
        <v>19.588990500810901</v>
      </c>
      <c r="C2340" s="30">
        <v>2.7884537827316001E-2</v>
      </c>
    </row>
    <row r="2341" spans="1:3" x14ac:dyDescent="0.2">
      <c r="A2341" s="30">
        <v>19.6047801024954</v>
      </c>
      <c r="C2341" s="30">
        <v>2.6824831294931E-2</v>
      </c>
    </row>
    <row r="2342" spans="1:3" x14ac:dyDescent="0.2">
      <c r="A2342" s="30">
        <v>19.636359305864499</v>
      </c>
      <c r="C2342" s="30">
        <v>2.5011374044956399E-2</v>
      </c>
    </row>
    <row r="2343" spans="1:3" x14ac:dyDescent="0.2">
      <c r="A2343" s="30">
        <v>19.667938509233501</v>
      </c>
      <c r="C2343" s="30">
        <v>2.3214114046836501E-2</v>
      </c>
    </row>
    <row r="2344" spans="1:3" x14ac:dyDescent="0.2">
      <c r="A2344" s="30">
        <v>19.683728110918</v>
      </c>
      <c r="C2344" s="30">
        <v>2.2253263596955401E-2</v>
      </c>
    </row>
    <row r="2345" spans="1:3" x14ac:dyDescent="0.2">
      <c r="A2345" s="30">
        <v>19.6995177126025</v>
      </c>
      <c r="C2345" s="30">
        <v>2.1358735521205301E-2</v>
      </c>
    </row>
    <row r="2346" spans="1:3" x14ac:dyDescent="0.2">
      <c r="A2346" s="30">
        <v>19.731096915971499</v>
      </c>
      <c r="C2346" s="30">
        <v>1.9564025207874699E-2</v>
      </c>
    </row>
    <row r="2347" spans="1:3" x14ac:dyDescent="0.2">
      <c r="A2347" s="30">
        <v>19.762676119340501</v>
      </c>
      <c r="C2347" s="30">
        <v>1.7953753461146998E-2</v>
      </c>
    </row>
    <row r="2348" spans="1:3" x14ac:dyDescent="0.2">
      <c r="A2348" s="30">
        <v>19.788992122147999</v>
      </c>
      <c r="C2348" s="30">
        <v>1.6615796007045401E-2</v>
      </c>
    </row>
    <row r="2349" spans="1:3" x14ac:dyDescent="0.2">
      <c r="A2349" s="30">
        <v>19.7942553227095</v>
      </c>
      <c r="C2349" s="30">
        <v>1.6377147219841799E-2</v>
      </c>
    </row>
    <row r="2350" spans="1:3" x14ac:dyDescent="0.2">
      <c r="A2350" s="30">
        <v>19.825834526078498</v>
      </c>
      <c r="C2350" s="30">
        <v>1.4884594311532599E-2</v>
      </c>
    </row>
    <row r="2351" spans="1:3" x14ac:dyDescent="0.2">
      <c r="A2351" s="30">
        <v>19.852150528886</v>
      </c>
      <c r="C2351" s="30">
        <v>1.3700571670451699E-2</v>
      </c>
    </row>
    <row r="2352" spans="1:3" x14ac:dyDescent="0.2">
      <c r="A2352" s="30">
        <v>19.857413729447501</v>
      </c>
      <c r="C2352" s="30">
        <v>1.34562698445567E-2</v>
      </c>
    </row>
    <row r="2353" spans="1:3" x14ac:dyDescent="0.2">
      <c r="A2353" s="30">
        <v>19.8889929328165</v>
      </c>
      <c r="C2353" s="30">
        <v>1.19738026258349E-2</v>
      </c>
    </row>
    <row r="2354" spans="1:3" x14ac:dyDescent="0.2">
      <c r="A2354" s="30">
        <v>19.910045735062599</v>
      </c>
      <c r="C2354" s="30">
        <v>1.09607222343898E-2</v>
      </c>
    </row>
    <row r="2355" spans="1:3" x14ac:dyDescent="0.2">
      <c r="A2355" s="30">
        <v>19.920572136185498</v>
      </c>
      <c r="C2355" s="30">
        <v>1.04720746594314E-2</v>
      </c>
    </row>
    <row r="2356" spans="1:3" x14ac:dyDescent="0.2">
      <c r="A2356" s="30">
        <v>19.9521513395546</v>
      </c>
      <c r="C2356" s="30">
        <v>9.0241827497404194E-3</v>
      </c>
    </row>
    <row r="2357" spans="1:3" x14ac:dyDescent="0.2">
      <c r="A2357" s="30">
        <v>19.973204141800601</v>
      </c>
      <c r="C2357" s="30">
        <v>8.0895849871216504E-3</v>
      </c>
    </row>
    <row r="2358" spans="1:3" x14ac:dyDescent="0.2">
      <c r="A2358" s="30">
        <v>19.983730542923599</v>
      </c>
      <c r="C2358" s="30">
        <v>7.6080284276948797E-3</v>
      </c>
    </row>
    <row r="2359" spans="1:3" x14ac:dyDescent="0.2">
      <c r="A2359" s="30">
        <v>20.015309746292601</v>
      </c>
      <c r="C2359" s="30">
        <v>6.2848941831403103E-3</v>
      </c>
    </row>
    <row r="2360" spans="1:3" x14ac:dyDescent="0.2">
      <c r="A2360" s="30">
        <v>20.041625749100099</v>
      </c>
      <c r="C2360" s="30">
        <v>5.3604572122520396E-3</v>
      </c>
    </row>
    <row r="2361" spans="1:3" x14ac:dyDescent="0.2">
      <c r="A2361" s="30">
        <v>20.0468889496616</v>
      </c>
      <c r="C2361" s="30">
        <v>5.1900415181929897E-3</v>
      </c>
    </row>
    <row r="2362" spans="1:3" x14ac:dyDescent="0.2">
      <c r="A2362" s="30">
        <v>20.078468153030599</v>
      </c>
      <c r="C2362" s="30">
        <v>4.2128439849660401E-3</v>
      </c>
    </row>
    <row r="2363" spans="1:3" x14ac:dyDescent="0.2">
      <c r="A2363" s="30">
        <v>20.110047356399601</v>
      </c>
      <c r="C2363" s="30">
        <v>3.1944789092613699E-3</v>
      </c>
    </row>
    <row r="2364" spans="1:3" x14ac:dyDescent="0.2">
      <c r="A2364" s="30">
        <v>20.136363359207099</v>
      </c>
      <c r="C2364" s="30">
        <v>2.3810366071040701E-3</v>
      </c>
    </row>
    <row r="2365" spans="1:3" x14ac:dyDescent="0.2">
      <c r="A2365" s="30">
        <v>20.1416265597686</v>
      </c>
      <c r="C2365" s="30">
        <v>2.2206456706533101E-3</v>
      </c>
    </row>
    <row r="2366" spans="1:3" x14ac:dyDescent="0.2">
      <c r="A2366" s="30">
        <v>20.173205763137599</v>
      </c>
      <c r="C2366" s="30">
        <v>1.4312490336723901E-3</v>
      </c>
    </row>
    <row r="2367" spans="1:3" x14ac:dyDescent="0.2">
      <c r="A2367" s="30">
        <v>20.204784966506601</v>
      </c>
      <c r="C2367" s="30">
        <v>7.20077489101909E-4</v>
      </c>
    </row>
    <row r="2368" spans="1:3" x14ac:dyDescent="0.2">
      <c r="A2368" s="30">
        <v>20.2363641698756</v>
      </c>
      <c r="C2368" s="30">
        <v>7.7809404691675597E-5</v>
      </c>
    </row>
    <row r="2369" spans="1:3" x14ac:dyDescent="0.2">
      <c r="A2369" s="30">
        <v>20.2574169721217</v>
      </c>
      <c r="C2369" s="30">
        <v>-3.8599580622463998E-4</v>
      </c>
    </row>
    <row r="2370" spans="1:3" x14ac:dyDescent="0.2">
      <c r="A2370" s="30">
        <v>20.267943373244702</v>
      </c>
      <c r="C2370" s="30">
        <v>-5.7725539669684404E-4</v>
      </c>
    </row>
    <row r="2371" spans="1:3" x14ac:dyDescent="0.2">
      <c r="A2371" s="30">
        <v>20.2995225766137</v>
      </c>
      <c r="C2371" s="30">
        <v>-1.08455050369202E-3</v>
      </c>
    </row>
    <row r="2372" spans="1:3" x14ac:dyDescent="0.2">
      <c r="A2372" s="30">
        <v>20.331101779982699</v>
      </c>
      <c r="C2372" s="30">
        <v>-1.4455162654975499E-3</v>
      </c>
    </row>
    <row r="2373" spans="1:3" x14ac:dyDescent="0.2">
      <c r="A2373" s="30">
        <v>20.367944183913199</v>
      </c>
      <c r="C2373" s="30">
        <v>-1.83094972765805E-3</v>
      </c>
    </row>
    <row r="2374" spans="1:3" x14ac:dyDescent="0.2">
      <c r="A2374" s="30">
        <v>20.399523387282201</v>
      </c>
      <c r="C2374" s="30">
        <v>-2.1259698062662002E-3</v>
      </c>
    </row>
    <row r="2375" spans="1:3" x14ac:dyDescent="0.2">
      <c r="A2375" s="30">
        <v>20.4311025906512</v>
      </c>
      <c r="C2375" s="30">
        <v>-2.4157411678283401E-3</v>
      </c>
    </row>
    <row r="2376" spans="1:3" x14ac:dyDescent="0.2">
      <c r="A2376" s="30">
        <v>20.462681794020199</v>
      </c>
      <c r="C2376" s="30">
        <v>-2.5130227989621301E-3</v>
      </c>
    </row>
    <row r="2377" spans="1:3" x14ac:dyDescent="0.2">
      <c r="A2377" s="30">
        <v>20.494260997389201</v>
      </c>
      <c r="C2377" s="30">
        <v>-2.5258260696758498E-3</v>
      </c>
    </row>
    <row r="2378" spans="1:3" x14ac:dyDescent="0.2">
      <c r="A2378" s="30">
        <v>20.525840200758299</v>
      </c>
      <c r="C2378" s="30">
        <v>-2.5797304756981902E-3</v>
      </c>
    </row>
    <row r="2379" spans="1:3" x14ac:dyDescent="0.2">
      <c r="A2379" s="30">
        <v>20.557419404127302</v>
      </c>
      <c r="C2379" s="30">
        <v>-2.5755457415601499E-3</v>
      </c>
    </row>
    <row r="2380" spans="1:3" x14ac:dyDescent="0.2">
      <c r="A2380" s="30">
        <v>20.588998607496301</v>
      </c>
      <c r="C2380" s="30">
        <v>-2.5795203020296201E-3</v>
      </c>
    </row>
    <row r="2381" spans="1:3" x14ac:dyDescent="0.2">
      <c r="A2381" s="30">
        <v>20.620577810865299</v>
      </c>
      <c r="C2381" s="30">
        <v>-2.5949393375773299E-3</v>
      </c>
    </row>
    <row r="2382" spans="1:3" x14ac:dyDescent="0.2">
      <c r="A2382" s="30">
        <v>20.652157014234302</v>
      </c>
      <c r="C2382" s="30">
        <v>-2.53697446808944E-3</v>
      </c>
    </row>
    <row r="2383" spans="1:3" x14ac:dyDescent="0.2">
      <c r="A2383" s="30">
        <v>20.6837362176034</v>
      </c>
      <c r="C2383" s="30">
        <v>-2.4617553669544E-3</v>
      </c>
    </row>
    <row r="2384" spans="1:3" x14ac:dyDescent="0.2">
      <c r="A2384" s="30">
        <v>20.715315420972399</v>
      </c>
      <c r="C2384" s="30">
        <v>-2.28051830429115E-3</v>
      </c>
    </row>
    <row r="2385" spans="1:3" x14ac:dyDescent="0.2">
      <c r="A2385" s="30">
        <v>20.746894624341401</v>
      </c>
      <c r="C2385" s="30">
        <v>-2.1167791081353302E-3</v>
      </c>
    </row>
    <row r="2386" spans="1:3" x14ac:dyDescent="0.2">
      <c r="A2386" s="30">
        <v>20.7784738277104</v>
      </c>
      <c r="C2386" s="30">
        <v>-1.9437537028846601E-3</v>
      </c>
    </row>
    <row r="2387" spans="1:3" x14ac:dyDescent="0.2">
      <c r="A2387" s="30">
        <v>20.810053031079399</v>
      </c>
      <c r="C2387" s="30">
        <v>-1.8320552669238599E-3</v>
      </c>
    </row>
    <row r="2388" spans="1:3" x14ac:dyDescent="0.2">
      <c r="A2388" s="30">
        <v>20.841632234448401</v>
      </c>
      <c r="C2388" s="30">
        <v>-1.79002535346187E-3</v>
      </c>
    </row>
    <row r="2389" spans="1:3" x14ac:dyDescent="0.2">
      <c r="A2389" s="30">
        <v>20.8732114378174</v>
      </c>
      <c r="C2389" s="30">
        <v>-1.6161353250066801E-3</v>
      </c>
    </row>
    <row r="2390" spans="1:3" x14ac:dyDescent="0.2">
      <c r="A2390" s="30">
        <v>20.904790641186398</v>
      </c>
      <c r="C2390" s="30">
        <v>-1.3574747574077799E-3</v>
      </c>
    </row>
    <row r="2391" spans="1:3" x14ac:dyDescent="0.2">
      <c r="A2391" s="30">
        <v>20.936369844555401</v>
      </c>
      <c r="C2391" s="30">
        <v>-1.0873985873834E-3</v>
      </c>
    </row>
    <row r="2392" spans="1:3" x14ac:dyDescent="0.2">
      <c r="A2392" s="30">
        <v>20.9679490479244</v>
      </c>
      <c r="C2392" s="30">
        <v>-8.7178680120525204E-4</v>
      </c>
    </row>
    <row r="2393" spans="1:3" x14ac:dyDescent="0.2">
      <c r="A2393" s="30">
        <v>20.999528251293501</v>
      </c>
      <c r="C2393" s="30">
        <v>-7.8031620463263297E-4</v>
      </c>
    </row>
    <row r="2394" spans="1:3" x14ac:dyDescent="0.2">
      <c r="A2394" s="30">
        <v>21.0311074546625</v>
      </c>
      <c r="C2394" s="30">
        <v>-6.0718171537708801E-4</v>
      </c>
    </row>
    <row r="2395" spans="1:3" x14ac:dyDescent="0.2">
      <c r="A2395" s="30">
        <v>21.062686658031499</v>
      </c>
      <c r="C2395" s="30">
        <v>-4.9720070384802896E-4</v>
      </c>
    </row>
    <row r="2396" spans="1:3" x14ac:dyDescent="0.2">
      <c r="A2396" s="30">
        <v>21.094265861400501</v>
      </c>
      <c r="C2396" s="30">
        <v>-3.9162116548715201E-4</v>
      </c>
    </row>
    <row r="2397" spans="1:3" x14ac:dyDescent="0.2">
      <c r="A2397" s="30">
        <v>21.120581864207999</v>
      </c>
      <c r="C2397" s="30">
        <v>-3.1203760232682999E-4</v>
      </c>
    </row>
    <row r="2398" spans="1:3" x14ac:dyDescent="0.2">
      <c r="A2398" s="30">
        <v>21.1258450647695</v>
      </c>
      <c r="C2398" s="30">
        <v>-2.95900539300971E-4</v>
      </c>
    </row>
    <row r="2399" spans="1:3" x14ac:dyDescent="0.2">
      <c r="A2399" s="30">
        <v>21.1626874687</v>
      </c>
      <c r="C2399" s="30">
        <v>-2.07170051552494E-4</v>
      </c>
    </row>
    <row r="2400" spans="1:3" x14ac:dyDescent="0.2">
      <c r="A2400" s="30">
        <v>21.194266672068999</v>
      </c>
      <c r="C2400" s="30">
        <v>-7.5175451292481694E-5</v>
      </c>
    </row>
    <row r="2401" spans="1:3" x14ac:dyDescent="0.2">
      <c r="A2401" s="30">
        <v>21.225845875438001</v>
      </c>
      <c r="C2401" s="30">
        <v>4.9918566082802304E-6</v>
      </c>
    </row>
    <row r="2402" spans="1:3" x14ac:dyDescent="0.2">
      <c r="A2402" s="30">
        <v>21.257425078807099</v>
      </c>
      <c r="C2402" s="30">
        <v>-1.8165039403756201E-5</v>
      </c>
    </row>
    <row r="2403" spans="1:3" x14ac:dyDescent="0.2">
      <c r="A2403" s="30">
        <v>21.289004282176101</v>
      </c>
      <c r="C2403" s="30">
        <v>-9.7152941485883199E-5</v>
      </c>
    </row>
    <row r="2404" spans="1:3" x14ac:dyDescent="0.2">
      <c r="A2404" s="30">
        <v>21.3205834855451</v>
      </c>
      <c r="C2404" s="30">
        <v>-1.15759190673839E-4</v>
      </c>
    </row>
    <row r="2405" spans="1:3" x14ac:dyDescent="0.2">
      <c r="A2405" s="30">
        <v>21.352162688914099</v>
      </c>
      <c r="C2405" s="30">
        <v>-5.1915605212442498E-7</v>
      </c>
    </row>
    <row r="2406" spans="1:3" x14ac:dyDescent="0.2">
      <c r="A2406" s="30">
        <v>21.383741892283101</v>
      </c>
      <c r="C2406" s="30">
        <v>1.10655030094184E-4</v>
      </c>
    </row>
    <row r="2407" spans="1:3" x14ac:dyDescent="0.2">
      <c r="A2407" s="30">
        <v>21.4153210956521</v>
      </c>
      <c r="C2407" s="30">
        <v>8.1336948310544195E-5</v>
      </c>
    </row>
    <row r="2408" spans="1:3" x14ac:dyDescent="0.2">
      <c r="A2408" s="30">
        <v>21.446900299021099</v>
      </c>
      <c r="C2408" s="30">
        <v>6.1402152427999401E-5</v>
      </c>
    </row>
    <row r="2409" spans="1:3" x14ac:dyDescent="0.2">
      <c r="A2409" s="30">
        <v>21.478479502390101</v>
      </c>
      <c r="C2409" s="30">
        <v>2.3126099723858601E-5</v>
      </c>
    </row>
    <row r="2410" spans="1:3" x14ac:dyDescent="0.2">
      <c r="A2410" s="30">
        <v>21.5100587057591</v>
      </c>
      <c r="C2410" s="30">
        <v>6.6378135558746906E-5</v>
      </c>
    </row>
    <row r="2411" spans="1:3" x14ac:dyDescent="0.2">
      <c r="A2411" s="30">
        <v>21.541637909128202</v>
      </c>
      <c r="C2411" s="30">
        <v>1.94467308009032E-4</v>
      </c>
    </row>
    <row r="2412" spans="1:3" x14ac:dyDescent="0.2">
      <c r="A2412" s="30">
        <v>21.573217112497201</v>
      </c>
      <c r="C2412" s="30">
        <v>2.4244583706704099E-4</v>
      </c>
    </row>
    <row r="2413" spans="1:3" x14ac:dyDescent="0.2">
      <c r="A2413" s="30">
        <v>21.604796315866199</v>
      </c>
      <c r="C2413" s="30">
        <v>3.1618528717493002E-4</v>
      </c>
    </row>
    <row r="2414" spans="1:3" x14ac:dyDescent="0.2">
      <c r="A2414" s="30">
        <v>21.636375519235202</v>
      </c>
      <c r="C2414" s="30">
        <v>3.1490290318509002E-4</v>
      </c>
    </row>
    <row r="2415" spans="1:3" x14ac:dyDescent="0.2">
      <c r="A2415" s="30">
        <v>21.6679547226042</v>
      </c>
      <c r="C2415" s="30">
        <v>2.9614538766297902E-4</v>
      </c>
    </row>
    <row r="2416" spans="1:3" x14ac:dyDescent="0.2">
      <c r="A2416" s="30">
        <v>21.699533925973199</v>
      </c>
      <c r="C2416" s="30">
        <v>2.8328429526922901E-4</v>
      </c>
    </row>
    <row r="2417" spans="1:3" x14ac:dyDescent="0.2">
      <c r="A2417" s="30">
        <v>21.731113129342301</v>
      </c>
      <c r="C2417" s="30">
        <v>3.4838797730891898E-4</v>
      </c>
    </row>
    <row r="2418" spans="1:3" x14ac:dyDescent="0.2">
      <c r="A2418" s="30">
        <v>21.7626923327113</v>
      </c>
      <c r="C2418" s="30">
        <v>4.1194959737387801E-4</v>
      </c>
    </row>
    <row r="2419" spans="1:3" x14ac:dyDescent="0.2">
      <c r="A2419" s="30">
        <v>21.794271536080299</v>
      </c>
      <c r="C2419" s="30">
        <v>3.5866394417079402E-4</v>
      </c>
    </row>
    <row r="2420" spans="1:3" x14ac:dyDescent="0.2">
      <c r="A2420" s="30">
        <v>21.825850739449301</v>
      </c>
      <c r="C2420" s="30">
        <v>2.9429251895278101E-4</v>
      </c>
    </row>
    <row r="2421" spans="1:3" x14ac:dyDescent="0.2">
      <c r="A2421" s="30">
        <v>21.8574299428183</v>
      </c>
      <c r="C2421" s="30">
        <v>3.4116234697489998E-4</v>
      </c>
    </row>
    <row r="2422" spans="1:3" x14ac:dyDescent="0.2">
      <c r="A2422" s="30">
        <v>21.889009146187298</v>
      </c>
      <c r="C2422" s="30">
        <v>3.49153063867014E-4</v>
      </c>
    </row>
    <row r="2423" spans="1:3" x14ac:dyDescent="0.2">
      <c r="A2423" s="30">
        <v>21.920588349556301</v>
      </c>
      <c r="C2423" s="30">
        <v>3.75556198924545E-4</v>
      </c>
    </row>
    <row r="2424" spans="1:3" x14ac:dyDescent="0.2">
      <c r="A2424" s="30">
        <v>21.957430753486801</v>
      </c>
      <c r="C2424" s="30">
        <v>4.23032946677368E-4</v>
      </c>
    </row>
    <row r="2425" spans="1:3" x14ac:dyDescent="0.2">
      <c r="A2425" s="30">
        <v>21.989009956855899</v>
      </c>
      <c r="C2425" s="30">
        <v>4.4476632542555199E-4</v>
      </c>
    </row>
    <row r="2426" spans="1:3" x14ac:dyDescent="0.2">
      <c r="A2426" s="30">
        <v>22.020589160224901</v>
      </c>
      <c r="C2426" s="30">
        <v>4.4038577373601499E-4</v>
      </c>
    </row>
    <row r="2427" spans="1:3" x14ac:dyDescent="0.2">
      <c r="A2427" s="30">
        <v>22.0521683635939</v>
      </c>
      <c r="C2427" s="30">
        <v>3.6293469029471498E-4</v>
      </c>
    </row>
    <row r="2428" spans="1:3" x14ac:dyDescent="0.2">
      <c r="A2428" s="30">
        <v>22.083747566962899</v>
      </c>
      <c r="C2428" s="30">
        <v>3.3427370174315301E-4</v>
      </c>
    </row>
    <row r="2429" spans="1:3" x14ac:dyDescent="0.2">
      <c r="A2429" s="30">
        <v>22.115326770331901</v>
      </c>
      <c r="C2429" s="30">
        <v>2.52495912735261E-4</v>
      </c>
    </row>
    <row r="2430" spans="1:3" x14ac:dyDescent="0.2">
      <c r="A2430" s="30">
        <v>22.1469059737009</v>
      </c>
      <c r="C2430" s="30">
        <v>2.1785952153742001E-4</v>
      </c>
    </row>
    <row r="2431" spans="1:3" x14ac:dyDescent="0.2">
      <c r="A2431" s="30">
        <v>22.178485177069899</v>
      </c>
      <c r="C2431" s="30">
        <v>2.01552731289262E-4</v>
      </c>
    </row>
    <row r="2432" spans="1:3" x14ac:dyDescent="0.2">
      <c r="A2432" s="30">
        <v>22.210064380438901</v>
      </c>
      <c r="C2432" s="30">
        <v>1.71234203894941E-4</v>
      </c>
    </row>
    <row r="2433" spans="1:3" x14ac:dyDescent="0.2">
      <c r="A2433" s="30">
        <v>22.2416435838079</v>
      </c>
      <c r="C2433" s="30">
        <v>2.6138319907041902E-4</v>
      </c>
    </row>
    <row r="2434" spans="1:3" x14ac:dyDescent="0.2">
      <c r="A2434" s="30">
        <v>22.273222787176898</v>
      </c>
      <c r="C2434" s="30">
        <v>2.7510781800832099E-4</v>
      </c>
    </row>
    <row r="2435" spans="1:3" x14ac:dyDescent="0.2">
      <c r="A2435" s="30">
        <v>22.304801990546</v>
      </c>
      <c r="C2435" s="30">
        <v>2.79092725944553E-4</v>
      </c>
    </row>
    <row r="2436" spans="1:3" x14ac:dyDescent="0.2">
      <c r="A2436" s="30">
        <v>22.336381193914999</v>
      </c>
      <c r="C2436" s="30">
        <v>3.0188207018206801E-4</v>
      </c>
    </row>
    <row r="2437" spans="1:3" x14ac:dyDescent="0.2">
      <c r="A2437" s="30">
        <v>22.367960397284001</v>
      </c>
      <c r="C2437" s="30">
        <v>3.3005072602787597E-4</v>
      </c>
    </row>
    <row r="2438" spans="1:3" x14ac:dyDescent="0.2">
      <c r="A2438" s="30">
        <v>22.399539600653</v>
      </c>
      <c r="C2438" s="30">
        <v>3.26697200308953E-4</v>
      </c>
    </row>
    <row r="2439" spans="1:3" x14ac:dyDescent="0.2">
      <c r="A2439" s="30">
        <v>22.431118804021999</v>
      </c>
      <c r="C2439" s="30">
        <v>2.03633040788008E-4</v>
      </c>
    </row>
    <row r="2440" spans="1:3" x14ac:dyDescent="0.2">
      <c r="A2440" s="30">
        <v>22.462698007391001</v>
      </c>
      <c r="C2440" s="30">
        <v>1.3256173540812999E-4</v>
      </c>
    </row>
    <row r="2441" spans="1:3" x14ac:dyDescent="0.2">
      <c r="A2441" s="30">
        <v>22.49427721076</v>
      </c>
      <c r="C2441" s="30">
        <v>1.06698091622037E-4</v>
      </c>
    </row>
    <row r="2442" spans="1:3" x14ac:dyDescent="0.2">
      <c r="A2442" s="30">
        <v>22.525856414128999</v>
      </c>
      <c r="C2442" s="30">
        <v>8.2016736140839606E-5</v>
      </c>
    </row>
    <row r="2443" spans="1:3" x14ac:dyDescent="0.2">
      <c r="A2443" s="30">
        <v>22.557435617498001</v>
      </c>
      <c r="C2443" s="30">
        <v>9.8364976686865697E-5</v>
      </c>
    </row>
    <row r="2444" spans="1:3" x14ac:dyDescent="0.2">
      <c r="A2444" s="30">
        <v>22.589014820867</v>
      </c>
      <c r="C2444" s="30">
        <v>7.6781696135512701E-5</v>
      </c>
    </row>
    <row r="2445" spans="1:3" x14ac:dyDescent="0.2">
      <c r="A2445" s="30">
        <v>22.620594024236102</v>
      </c>
      <c r="C2445" s="30">
        <v>6.6653344200639603E-5</v>
      </c>
    </row>
    <row r="2446" spans="1:3" x14ac:dyDescent="0.2">
      <c r="A2446" s="30">
        <v>22.6521732276051</v>
      </c>
      <c r="C2446" s="30">
        <v>2.35069179127744E-5</v>
      </c>
    </row>
    <row r="2447" spans="1:3" x14ac:dyDescent="0.2">
      <c r="A2447" s="30">
        <v>22.683752430974099</v>
      </c>
      <c r="C2447" s="30">
        <v>-5.1737699874684102E-5</v>
      </c>
    </row>
    <row r="2448" spans="1:3" x14ac:dyDescent="0.2">
      <c r="A2448" s="30">
        <v>22.715331634343102</v>
      </c>
      <c r="C2448" s="30">
        <v>-7.6173602534168505E-5</v>
      </c>
    </row>
    <row r="2449" spans="1:3" x14ac:dyDescent="0.2">
      <c r="A2449" s="30">
        <v>22.752174038273601</v>
      </c>
      <c r="C2449" s="30">
        <v>-1.5736753524185401E-4</v>
      </c>
    </row>
    <row r="2450" spans="1:3" x14ac:dyDescent="0.2">
      <c r="A2450" s="30">
        <v>22.7837532416426</v>
      </c>
      <c r="C2450" s="30">
        <v>-2.2716968873316099E-4</v>
      </c>
    </row>
    <row r="2451" spans="1:3" x14ac:dyDescent="0.2">
      <c r="A2451" s="30">
        <v>22.815332445011599</v>
      </c>
      <c r="C2451" s="30">
        <v>-3.22410870534732E-4</v>
      </c>
    </row>
    <row r="2452" spans="1:3" x14ac:dyDescent="0.2">
      <c r="A2452" s="30">
        <v>22.846911648380601</v>
      </c>
      <c r="C2452" s="30">
        <v>-4.2039283565452698E-4</v>
      </c>
    </row>
    <row r="2453" spans="1:3" x14ac:dyDescent="0.2">
      <c r="A2453" s="30">
        <v>22.878490851749699</v>
      </c>
      <c r="C2453" s="30">
        <v>-3.5989618529032899E-4</v>
      </c>
    </row>
    <row r="2454" spans="1:3" x14ac:dyDescent="0.2">
      <c r="A2454" s="30">
        <v>22.910070055118702</v>
      </c>
      <c r="C2454" s="30">
        <v>-3.9227309900586297E-4</v>
      </c>
    </row>
    <row r="2455" spans="1:3" x14ac:dyDescent="0.2">
      <c r="A2455" s="30">
        <v>22.941649258487701</v>
      </c>
      <c r="C2455" s="30">
        <v>-4.9460767557915598E-4</v>
      </c>
    </row>
    <row r="2456" spans="1:3" x14ac:dyDescent="0.2">
      <c r="A2456" s="30">
        <v>22.973228461856699</v>
      </c>
      <c r="C2456" s="30">
        <v>-6.6838174693441797E-4</v>
      </c>
    </row>
    <row r="2457" spans="1:3" x14ac:dyDescent="0.2">
      <c r="A2457" s="30">
        <v>23.004807665225702</v>
      </c>
      <c r="C2457" s="30">
        <v>-8.0533145458226696E-4</v>
      </c>
    </row>
    <row r="2458" spans="1:3" x14ac:dyDescent="0.2">
      <c r="A2458" s="30">
        <v>23.0363868685948</v>
      </c>
      <c r="C2458" s="30">
        <v>-7.9973330152225005E-4</v>
      </c>
    </row>
    <row r="2459" spans="1:3" x14ac:dyDescent="0.2">
      <c r="A2459" s="30">
        <v>23.067966071963799</v>
      </c>
      <c r="C2459" s="30">
        <v>-8.7797968263705298E-4</v>
      </c>
    </row>
    <row r="2460" spans="1:3" x14ac:dyDescent="0.2">
      <c r="A2460" s="30">
        <v>23.099545275332801</v>
      </c>
      <c r="C2460" s="30">
        <v>-9.8180431389599792E-4</v>
      </c>
    </row>
    <row r="2461" spans="1:3" x14ac:dyDescent="0.2">
      <c r="A2461" s="30">
        <v>23.1311244787018</v>
      </c>
      <c r="C2461" s="30">
        <v>-1.03833506082759E-3</v>
      </c>
    </row>
    <row r="2462" spans="1:3" x14ac:dyDescent="0.2">
      <c r="A2462" s="30">
        <v>23.162703682070799</v>
      </c>
      <c r="C2462" s="30">
        <v>-1.14464826877874E-3</v>
      </c>
    </row>
    <row r="2463" spans="1:3" x14ac:dyDescent="0.2">
      <c r="A2463" s="30">
        <v>23.194282885439801</v>
      </c>
      <c r="C2463" s="30">
        <v>-1.1840696705467601E-3</v>
      </c>
    </row>
    <row r="2464" spans="1:3" x14ac:dyDescent="0.2">
      <c r="A2464" s="30">
        <v>23.2258620888088</v>
      </c>
      <c r="C2464" s="30">
        <v>-1.2179096553877301E-3</v>
      </c>
    </row>
    <row r="2465" spans="1:3" x14ac:dyDescent="0.2">
      <c r="A2465" s="30">
        <v>23.257441292177798</v>
      </c>
      <c r="C2465" s="30">
        <v>-1.29360902600023E-3</v>
      </c>
    </row>
    <row r="2466" spans="1:3" x14ac:dyDescent="0.2">
      <c r="A2466" s="30">
        <v>23.289020495546801</v>
      </c>
      <c r="C2466" s="30">
        <v>-1.3071259702967599E-3</v>
      </c>
    </row>
    <row r="2467" spans="1:3" x14ac:dyDescent="0.2">
      <c r="A2467" s="30">
        <v>23.320599698915899</v>
      </c>
      <c r="C2467" s="30">
        <v>-1.42286384492674E-3</v>
      </c>
    </row>
    <row r="2468" spans="1:3" x14ac:dyDescent="0.2">
      <c r="A2468" s="30">
        <v>23.352178902284901</v>
      </c>
      <c r="C2468" s="30">
        <v>-1.47770442099945E-3</v>
      </c>
    </row>
    <row r="2469" spans="1:3" x14ac:dyDescent="0.2">
      <c r="A2469" s="30">
        <v>23.3837581056539</v>
      </c>
      <c r="C2469" s="30">
        <v>-1.50481483333958E-3</v>
      </c>
    </row>
    <row r="2470" spans="1:3" x14ac:dyDescent="0.2">
      <c r="A2470" s="30">
        <v>23.415337309022899</v>
      </c>
      <c r="C2470" s="30">
        <v>-1.5322581232239999E-3</v>
      </c>
    </row>
    <row r="2471" spans="1:3" x14ac:dyDescent="0.2">
      <c r="A2471" s="30">
        <v>23.446916512391901</v>
      </c>
      <c r="C2471" s="30">
        <v>-1.43096397216018E-3</v>
      </c>
    </row>
    <row r="2472" spans="1:3" x14ac:dyDescent="0.2">
      <c r="A2472" s="30">
        <v>23.4784957157609</v>
      </c>
      <c r="C2472" s="30">
        <v>-1.48264514654749E-3</v>
      </c>
    </row>
    <row r="2473" spans="1:3" x14ac:dyDescent="0.2">
      <c r="A2473" s="30">
        <v>23.5153381196914</v>
      </c>
      <c r="C2473" s="30">
        <v>-1.5700037140605101E-3</v>
      </c>
    </row>
    <row r="2474" spans="1:3" x14ac:dyDescent="0.2">
      <c r="A2474" s="30">
        <v>23.546917323060399</v>
      </c>
      <c r="C2474" s="30">
        <v>-1.63835193453924E-3</v>
      </c>
    </row>
    <row r="2475" spans="1:3" x14ac:dyDescent="0.2">
      <c r="A2475" s="30">
        <v>23.5784965264295</v>
      </c>
      <c r="C2475" s="30">
        <v>-1.68392281643505E-3</v>
      </c>
    </row>
    <row r="2476" spans="1:3" x14ac:dyDescent="0.2">
      <c r="A2476" s="30">
        <v>23.610075729798499</v>
      </c>
      <c r="C2476" s="30">
        <v>-1.60229333811689E-3</v>
      </c>
    </row>
    <row r="2477" spans="1:3" x14ac:dyDescent="0.2">
      <c r="A2477" s="30">
        <v>23.641654933167501</v>
      </c>
      <c r="C2477" s="30">
        <v>-1.53663264392498E-3</v>
      </c>
    </row>
    <row r="2478" spans="1:3" x14ac:dyDescent="0.2">
      <c r="A2478" s="30">
        <v>23.6732341365365</v>
      </c>
      <c r="C2478" s="30">
        <v>-1.4513008364278599E-3</v>
      </c>
    </row>
    <row r="2479" spans="1:3" x14ac:dyDescent="0.2">
      <c r="A2479" s="30">
        <v>23.704813339905499</v>
      </c>
      <c r="C2479" s="30">
        <v>-1.5043495675938099E-3</v>
      </c>
    </row>
    <row r="2480" spans="1:3" x14ac:dyDescent="0.2">
      <c r="A2480" s="30">
        <v>23.736392543274501</v>
      </c>
      <c r="C2480" s="30">
        <v>-1.57452397575481E-3</v>
      </c>
    </row>
    <row r="2481" spans="1:3" x14ac:dyDescent="0.2">
      <c r="A2481" s="30">
        <v>23.7679717466435</v>
      </c>
      <c r="C2481" s="30">
        <v>-1.5902065624493599E-3</v>
      </c>
    </row>
    <row r="2482" spans="1:3" x14ac:dyDescent="0.2">
      <c r="A2482" s="30">
        <v>23.799550950012499</v>
      </c>
      <c r="C2482" s="30">
        <v>-1.6373425231265299E-3</v>
      </c>
    </row>
    <row r="2483" spans="1:3" x14ac:dyDescent="0.2">
      <c r="A2483" s="30">
        <v>23.831130153381501</v>
      </c>
      <c r="C2483" s="30">
        <v>-1.69453190446058E-3</v>
      </c>
    </row>
    <row r="2484" spans="1:3" x14ac:dyDescent="0.2">
      <c r="A2484" s="30">
        <v>23.8627093567505</v>
      </c>
      <c r="C2484" s="30">
        <v>-1.65593165163206E-3</v>
      </c>
    </row>
    <row r="2485" spans="1:3" x14ac:dyDescent="0.2">
      <c r="A2485" s="30">
        <v>23.894288560119598</v>
      </c>
      <c r="C2485" s="30">
        <v>-1.5312497735186E-3</v>
      </c>
    </row>
    <row r="2486" spans="1:3" x14ac:dyDescent="0.2">
      <c r="A2486" s="30">
        <v>23.925867763488601</v>
      </c>
      <c r="C2486" s="30">
        <v>-1.3349459476931899E-3</v>
      </c>
    </row>
    <row r="2487" spans="1:3" x14ac:dyDescent="0.2">
      <c r="A2487" s="30">
        <v>23.957446966857599</v>
      </c>
      <c r="C2487" s="30">
        <v>-1.23645743382889E-3</v>
      </c>
    </row>
    <row r="2488" spans="1:3" x14ac:dyDescent="0.2">
      <c r="A2488" s="30">
        <v>23.989026170226602</v>
      </c>
      <c r="C2488" s="30">
        <v>-1.1869881988785199E-3</v>
      </c>
    </row>
    <row r="2489" spans="1:3" x14ac:dyDescent="0.2">
      <c r="A2489" s="30">
        <v>24.0206053735956</v>
      </c>
      <c r="C2489" s="30">
        <v>-1.2441169659539401E-3</v>
      </c>
    </row>
    <row r="2490" spans="1:3" x14ac:dyDescent="0.2">
      <c r="A2490" s="30">
        <v>24.052184576964599</v>
      </c>
      <c r="C2490" s="30">
        <v>-1.3966089089206999E-3</v>
      </c>
    </row>
    <row r="2491" spans="1:3" x14ac:dyDescent="0.2">
      <c r="A2491" s="30">
        <v>24.083763780333701</v>
      </c>
      <c r="C2491" s="30">
        <v>-1.4388875228479E-3</v>
      </c>
    </row>
    <row r="2492" spans="1:3" x14ac:dyDescent="0.2">
      <c r="A2492" s="30">
        <v>24.1153429837027</v>
      </c>
      <c r="C2492" s="30">
        <v>-1.45613832070316E-3</v>
      </c>
    </row>
    <row r="2493" spans="1:3" x14ac:dyDescent="0.2">
      <c r="A2493" s="30">
        <v>24.146922187071699</v>
      </c>
      <c r="C2493" s="30">
        <v>-1.3253979262400899E-3</v>
      </c>
    </row>
    <row r="2494" spans="1:3" x14ac:dyDescent="0.2">
      <c r="A2494" s="30">
        <v>24.178501390440701</v>
      </c>
      <c r="C2494" s="30">
        <v>-1.151142215497E-3</v>
      </c>
    </row>
    <row r="2495" spans="1:3" x14ac:dyDescent="0.2">
      <c r="A2495" s="30">
        <v>24.2100805938097</v>
      </c>
      <c r="C2495" s="30">
        <v>-1.04238513812936E-3</v>
      </c>
    </row>
    <row r="2496" spans="1:3" x14ac:dyDescent="0.2">
      <c r="A2496" s="30">
        <v>24.241659797178698</v>
      </c>
      <c r="C2496" s="30">
        <v>-9.8226529374932691E-4</v>
      </c>
    </row>
    <row r="2497" spans="1:3" x14ac:dyDescent="0.2">
      <c r="A2497" s="30">
        <v>24.273239000547701</v>
      </c>
      <c r="C2497" s="30">
        <v>-1.0124787122588099E-3</v>
      </c>
    </row>
    <row r="2498" spans="1:3" x14ac:dyDescent="0.2">
      <c r="A2498" s="30">
        <v>24.310081404478201</v>
      </c>
      <c r="C2498" s="30">
        <v>-1.0073816324394299E-3</v>
      </c>
    </row>
    <row r="2499" spans="1:3" x14ac:dyDescent="0.2">
      <c r="A2499" s="30">
        <v>24.341660607847299</v>
      </c>
      <c r="C2499" s="30">
        <v>-9.8342411589367605E-4</v>
      </c>
    </row>
    <row r="2500" spans="1:3" x14ac:dyDescent="0.2">
      <c r="A2500" s="30">
        <v>24.373239811216301</v>
      </c>
      <c r="C2500" s="30">
        <v>-9.3924664846425498E-4</v>
      </c>
    </row>
    <row r="2501" spans="1:3" x14ac:dyDescent="0.2">
      <c r="A2501" s="30">
        <v>24.4048190145853</v>
      </c>
      <c r="C2501" s="30">
        <v>-8.2498437665978904E-4</v>
      </c>
    </row>
    <row r="2502" spans="1:3" x14ac:dyDescent="0.2">
      <c r="A2502" s="30">
        <v>24.436398217954299</v>
      </c>
      <c r="C2502" s="30">
        <v>-7.4668806670614898E-4</v>
      </c>
    </row>
    <row r="2503" spans="1:3" x14ac:dyDescent="0.2">
      <c r="A2503" s="30">
        <v>24.467977421323301</v>
      </c>
      <c r="C2503" s="30">
        <v>-7.8351852568851299E-4</v>
      </c>
    </row>
    <row r="2504" spans="1:3" x14ac:dyDescent="0.2">
      <c r="A2504" s="30">
        <v>24.4995566246923</v>
      </c>
      <c r="C2504" s="30">
        <v>-8.44456668078635E-4</v>
      </c>
    </row>
    <row r="2505" spans="1:3" x14ac:dyDescent="0.2">
      <c r="A2505" s="30">
        <v>24.531135828061299</v>
      </c>
      <c r="C2505" s="30">
        <v>-8.7156852314977597E-4</v>
      </c>
    </row>
    <row r="2506" spans="1:3" x14ac:dyDescent="0.2">
      <c r="A2506" s="30">
        <v>24.562715031430301</v>
      </c>
      <c r="C2506" s="30">
        <v>-7.5529632641983899E-4</v>
      </c>
    </row>
    <row r="2507" spans="1:3" x14ac:dyDescent="0.2">
      <c r="A2507" s="30">
        <v>24.5942942347993</v>
      </c>
      <c r="C2507" s="30">
        <v>-6.9581033531956004E-4</v>
      </c>
    </row>
    <row r="2508" spans="1:3" x14ac:dyDescent="0.2">
      <c r="A2508" s="30">
        <v>24.625873438168401</v>
      </c>
      <c r="C2508" s="30">
        <v>-7.3425383395146803E-4</v>
      </c>
    </row>
    <row r="2509" spans="1:3" x14ac:dyDescent="0.2">
      <c r="A2509" s="30">
        <v>24.6574526415374</v>
      </c>
      <c r="C2509" s="30">
        <v>-8.6885649019167099E-4</v>
      </c>
    </row>
    <row r="2510" spans="1:3" x14ac:dyDescent="0.2">
      <c r="A2510" s="30">
        <v>24.689031844906399</v>
      </c>
      <c r="C2510" s="30">
        <v>-1.0441161016225601E-3</v>
      </c>
    </row>
    <row r="2511" spans="1:3" x14ac:dyDescent="0.2">
      <c r="A2511" s="30">
        <v>24.720611048275401</v>
      </c>
      <c r="C2511" s="30">
        <v>-1.0016667517399199E-3</v>
      </c>
    </row>
    <row r="2512" spans="1:3" x14ac:dyDescent="0.2">
      <c r="A2512" s="30">
        <v>24.7521902516444</v>
      </c>
      <c r="C2512" s="30">
        <v>-9.5826482216095901E-4</v>
      </c>
    </row>
    <row r="2513" spans="1:3" x14ac:dyDescent="0.2">
      <c r="A2513" s="30">
        <v>24.783769455013399</v>
      </c>
      <c r="C2513" s="30">
        <v>-9.4383029428326995E-4</v>
      </c>
    </row>
    <row r="2514" spans="1:3" x14ac:dyDescent="0.2">
      <c r="A2514" s="30">
        <v>24.815348658382401</v>
      </c>
      <c r="C2514" s="30">
        <v>-9.7693946732601493E-4</v>
      </c>
    </row>
    <row r="2515" spans="1:3" x14ac:dyDescent="0.2">
      <c r="A2515" s="30">
        <v>24.8469278617514</v>
      </c>
      <c r="C2515" s="30">
        <v>-1.0353234189697301E-3</v>
      </c>
    </row>
    <row r="2516" spans="1:3" x14ac:dyDescent="0.2">
      <c r="A2516" s="30">
        <v>24.878507065120399</v>
      </c>
      <c r="C2516" s="30">
        <v>-9.7251510308794397E-4</v>
      </c>
    </row>
    <row r="2517" spans="1:3" x14ac:dyDescent="0.2">
      <c r="A2517" s="30">
        <v>24.910086268489401</v>
      </c>
      <c r="C2517" s="30">
        <v>-9.6704313323347905E-4</v>
      </c>
    </row>
    <row r="2518" spans="1:3" x14ac:dyDescent="0.2">
      <c r="A2518" s="30">
        <v>24.941665471858499</v>
      </c>
      <c r="C2518" s="30">
        <v>-1.0517780736475099E-3</v>
      </c>
    </row>
    <row r="2519" spans="1:3" x14ac:dyDescent="0.2">
      <c r="A2519" s="30">
        <v>24.973244675227502</v>
      </c>
      <c r="C2519" s="30">
        <v>-1.1156899531700199E-3</v>
      </c>
    </row>
    <row r="2520" spans="1:3" x14ac:dyDescent="0.2">
      <c r="A2520" s="30">
        <v>25.0048238785965</v>
      </c>
      <c r="C2520" s="30">
        <v>-1.1240165119650301E-3</v>
      </c>
    </row>
    <row r="2521" spans="1:3" x14ac:dyDescent="0.2">
      <c r="A2521" s="30">
        <v>25.036403081965499</v>
      </c>
      <c r="C2521" s="30">
        <v>-1.03557788098509E-3</v>
      </c>
    </row>
    <row r="2522" spans="1:3" x14ac:dyDescent="0.2">
      <c r="A2522" s="30">
        <v>25.067982285334502</v>
      </c>
      <c r="C2522" s="30">
        <v>-9.7789947530860189E-4</v>
      </c>
    </row>
    <row r="2523" spans="1:3" x14ac:dyDescent="0.2">
      <c r="A2523" s="30">
        <v>25.104824689265001</v>
      </c>
      <c r="C2523" s="30">
        <v>-9.2741493973180203E-4</v>
      </c>
    </row>
    <row r="2524" spans="1:3" x14ac:dyDescent="0.2">
      <c r="A2524" s="30">
        <v>25.136403892634</v>
      </c>
      <c r="C2524" s="30">
        <v>-8.9930378367917695E-4</v>
      </c>
    </row>
    <row r="2525" spans="1:3" x14ac:dyDescent="0.2">
      <c r="A2525" s="30">
        <v>25.167983096002999</v>
      </c>
      <c r="C2525" s="30">
        <v>-9.4247192605931404E-4</v>
      </c>
    </row>
    <row r="2526" spans="1:3" x14ac:dyDescent="0.2">
      <c r="A2526" s="30">
        <v>25.199562299372101</v>
      </c>
      <c r="C2526" s="30">
        <v>-9.0453853847659001E-4</v>
      </c>
    </row>
    <row r="2527" spans="1:3" x14ac:dyDescent="0.2">
      <c r="A2527" s="30">
        <v>25.231141502741099</v>
      </c>
      <c r="C2527" s="30">
        <v>-8.6128970060964799E-4</v>
      </c>
    </row>
    <row r="2528" spans="1:3" x14ac:dyDescent="0.2">
      <c r="A2528" s="30">
        <v>25.262720706110098</v>
      </c>
      <c r="C2528" s="30">
        <v>-8.1710169174221503E-4</v>
      </c>
    </row>
    <row r="2529" spans="1:3" x14ac:dyDescent="0.2">
      <c r="A2529" s="30">
        <v>25.294299909479101</v>
      </c>
      <c r="C2529" s="30">
        <v>-8.2267115023635198E-4</v>
      </c>
    </row>
    <row r="2530" spans="1:3" x14ac:dyDescent="0.2">
      <c r="A2530" s="30">
        <v>25.325879112848099</v>
      </c>
      <c r="C2530" s="30">
        <v>-9.1803079617739898E-4</v>
      </c>
    </row>
    <row r="2531" spans="1:3" x14ac:dyDescent="0.2">
      <c r="A2531" s="30">
        <v>25.357458316217201</v>
      </c>
      <c r="C2531" s="30">
        <v>-1.03919174280545E-3</v>
      </c>
    </row>
    <row r="2532" spans="1:3" x14ac:dyDescent="0.2">
      <c r="A2532" s="30">
        <v>25.3890375195862</v>
      </c>
      <c r="C2532" s="30">
        <v>-1.17620385207738E-3</v>
      </c>
    </row>
    <row r="2533" spans="1:3" x14ac:dyDescent="0.2">
      <c r="A2533" s="30">
        <v>25.420616722955199</v>
      </c>
      <c r="C2533" s="30">
        <v>-1.36952898760571E-3</v>
      </c>
    </row>
    <row r="2534" spans="1:3" x14ac:dyDescent="0.2">
      <c r="A2534" s="30">
        <v>25.452195926324201</v>
      </c>
      <c r="C2534" s="30">
        <v>-1.50172020630713E-3</v>
      </c>
    </row>
    <row r="2535" spans="1:3" x14ac:dyDescent="0.2">
      <c r="A2535" s="30">
        <v>25.4837751296932</v>
      </c>
      <c r="C2535" s="30">
        <v>-1.5111062656377101E-3</v>
      </c>
    </row>
    <row r="2536" spans="1:3" x14ac:dyDescent="0.2">
      <c r="A2536" s="30">
        <v>25.515354333062199</v>
      </c>
      <c r="C2536" s="30">
        <v>-1.4599045336488199E-3</v>
      </c>
    </row>
    <row r="2537" spans="1:3" x14ac:dyDescent="0.2">
      <c r="A2537" s="30">
        <v>25.546933536431201</v>
      </c>
      <c r="C2537" s="30">
        <v>-1.4462380640028201E-3</v>
      </c>
    </row>
    <row r="2538" spans="1:3" x14ac:dyDescent="0.2">
      <c r="A2538" s="30">
        <v>25.5785127398002</v>
      </c>
      <c r="C2538" s="30">
        <v>-1.36901465225226E-3</v>
      </c>
    </row>
    <row r="2539" spans="1:3" x14ac:dyDescent="0.2">
      <c r="A2539" s="30">
        <v>25.610091943169198</v>
      </c>
      <c r="C2539" s="30">
        <v>-1.33206564177168E-3</v>
      </c>
    </row>
    <row r="2540" spans="1:3" x14ac:dyDescent="0.2">
      <c r="A2540" s="30">
        <v>25.641671146538201</v>
      </c>
      <c r="C2540" s="30">
        <v>-1.3401577656932701E-3</v>
      </c>
    </row>
    <row r="2541" spans="1:3" x14ac:dyDescent="0.2">
      <c r="A2541" s="30">
        <v>25.673250349907299</v>
      </c>
      <c r="C2541" s="30">
        <v>-1.3781931864141001E-3</v>
      </c>
    </row>
    <row r="2542" spans="1:3" x14ac:dyDescent="0.2">
      <c r="A2542" s="30">
        <v>25.704829553276301</v>
      </c>
      <c r="C2542" s="30">
        <v>-1.56104868752835E-3</v>
      </c>
    </row>
    <row r="2543" spans="1:3" x14ac:dyDescent="0.2">
      <c r="A2543" s="30">
        <v>25.7364087566453</v>
      </c>
      <c r="C2543" s="30">
        <v>-1.63489447711811E-3</v>
      </c>
    </row>
    <row r="2544" spans="1:3" x14ac:dyDescent="0.2">
      <c r="A2544" s="30">
        <v>25.767987960014299</v>
      </c>
      <c r="C2544" s="30">
        <v>-1.5399936658998901E-3</v>
      </c>
    </row>
    <row r="2545" spans="1:3" x14ac:dyDescent="0.2">
      <c r="A2545" s="30">
        <v>25.799567163383301</v>
      </c>
      <c r="C2545" s="30">
        <v>-1.5521923300386199E-3</v>
      </c>
    </row>
    <row r="2546" spans="1:3" x14ac:dyDescent="0.2">
      <c r="A2546" s="30">
        <v>25.8311463667523</v>
      </c>
      <c r="C2546" s="30">
        <v>-1.47052749739683E-3</v>
      </c>
    </row>
    <row r="2547" spans="1:3" x14ac:dyDescent="0.2">
      <c r="A2547" s="30">
        <v>25.8679887706828</v>
      </c>
      <c r="C2547" s="30">
        <v>-1.43281868250455E-3</v>
      </c>
    </row>
    <row r="2548" spans="1:3" x14ac:dyDescent="0.2">
      <c r="A2548" s="30">
        <v>25.899567974051799</v>
      </c>
      <c r="C2548" s="30">
        <v>-1.48414206577353E-3</v>
      </c>
    </row>
    <row r="2549" spans="1:3" x14ac:dyDescent="0.2">
      <c r="A2549" s="30">
        <v>25.9311471774209</v>
      </c>
      <c r="C2549" s="30">
        <v>-1.3868052804140701E-3</v>
      </c>
    </row>
    <row r="2550" spans="1:3" x14ac:dyDescent="0.2">
      <c r="A2550" s="30">
        <v>25.962726380789899</v>
      </c>
      <c r="C2550" s="30">
        <v>-1.3601375374968901E-3</v>
      </c>
    </row>
    <row r="2551" spans="1:3" x14ac:dyDescent="0.2">
      <c r="A2551" s="30">
        <v>25.994305584158901</v>
      </c>
      <c r="C2551" s="30">
        <v>-1.38993761588597E-3</v>
      </c>
    </row>
    <row r="2552" spans="1:3" x14ac:dyDescent="0.2">
      <c r="A2552" s="30">
        <v>26.0258847875279</v>
      </c>
      <c r="C2552" s="30">
        <v>-1.45535055457751E-3</v>
      </c>
    </row>
    <row r="2553" spans="1:3" x14ac:dyDescent="0.2">
      <c r="A2553" s="30">
        <v>26.057463990896899</v>
      </c>
      <c r="C2553" s="30">
        <v>-1.50844518862231E-3</v>
      </c>
    </row>
    <row r="2554" spans="1:3" x14ac:dyDescent="0.2">
      <c r="A2554" s="30">
        <v>26.089043194265901</v>
      </c>
      <c r="C2554" s="30">
        <v>-1.61154204022632E-3</v>
      </c>
    </row>
    <row r="2555" spans="1:3" x14ac:dyDescent="0.2">
      <c r="A2555" s="30">
        <v>26.1206223976349</v>
      </c>
      <c r="C2555" s="30">
        <v>-1.71900574755146E-3</v>
      </c>
    </row>
    <row r="2556" spans="1:3" x14ac:dyDescent="0.2">
      <c r="A2556" s="30">
        <v>26.152201601003899</v>
      </c>
      <c r="C2556" s="30">
        <v>-1.67135894465184E-3</v>
      </c>
    </row>
    <row r="2557" spans="1:3" x14ac:dyDescent="0.2">
      <c r="A2557" s="30">
        <v>26.183780804372901</v>
      </c>
      <c r="C2557" s="30">
        <v>-1.5284562177739101E-3</v>
      </c>
    </row>
    <row r="2558" spans="1:3" x14ac:dyDescent="0.2">
      <c r="A2558" s="30">
        <v>26.2153600077419</v>
      </c>
      <c r="C2558" s="30">
        <v>-1.47072240661457E-3</v>
      </c>
    </row>
    <row r="2559" spans="1:3" x14ac:dyDescent="0.2">
      <c r="A2559" s="30">
        <v>26.246939211110998</v>
      </c>
      <c r="C2559" s="30">
        <v>-1.4178794450046099E-3</v>
      </c>
    </row>
    <row r="2560" spans="1:3" x14ac:dyDescent="0.2">
      <c r="A2560" s="30">
        <v>26.278518414480001</v>
      </c>
      <c r="C2560" s="30">
        <v>-1.38209925020656E-3</v>
      </c>
    </row>
    <row r="2561" spans="1:3" x14ac:dyDescent="0.2">
      <c r="A2561" s="30">
        <v>26.310097617848999</v>
      </c>
      <c r="C2561" s="30">
        <v>-1.30196429585605E-3</v>
      </c>
    </row>
    <row r="2562" spans="1:3" x14ac:dyDescent="0.2">
      <c r="A2562" s="30">
        <v>26.341676821218002</v>
      </c>
      <c r="C2562" s="30">
        <v>-1.2944980832455301E-3</v>
      </c>
    </row>
    <row r="2563" spans="1:3" x14ac:dyDescent="0.2">
      <c r="A2563" s="30">
        <v>26.373256024587</v>
      </c>
      <c r="C2563" s="30">
        <v>-1.2888131710252701E-3</v>
      </c>
    </row>
    <row r="2564" spans="1:3" x14ac:dyDescent="0.2">
      <c r="A2564" s="30">
        <v>26.404835227956099</v>
      </c>
      <c r="C2564" s="30">
        <v>-1.2463427617281501E-3</v>
      </c>
    </row>
    <row r="2565" spans="1:3" x14ac:dyDescent="0.2">
      <c r="A2565" s="30">
        <v>26.436414431325101</v>
      </c>
      <c r="C2565" s="30">
        <v>-1.26465645815197E-3</v>
      </c>
    </row>
    <row r="2566" spans="1:3" x14ac:dyDescent="0.2">
      <c r="A2566" s="30">
        <v>26.4679936346941</v>
      </c>
      <c r="C2566" s="30">
        <v>-1.13148917923551E-3</v>
      </c>
    </row>
    <row r="2567" spans="1:3" x14ac:dyDescent="0.2">
      <c r="A2567" s="30">
        <v>26.499572838063099</v>
      </c>
      <c r="C2567" s="30">
        <v>-1.00909805299725E-3</v>
      </c>
    </row>
    <row r="2568" spans="1:3" x14ac:dyDescent="0.2">
      <c r="A2568" s="30">
        <v>26.531152041432101</v>
      </c>
      <c r="C2568" s="30">
        <v>-9.26812535412486E-4</v>
      </c>
    </row>
    <row r="2569" spans="1:3" x14ac:dyDescent="0.2">
      <c r="A2569" s="30">
        <v>26.5627312448011</v>
      </c>
      <c r="C2569" s="30">
        <v>-8.4115546240546104E-4</v>
      </c>
    </row>
    <row r="2570" spans="1:3" x14ac:dyDescent="0.2">
      <c r="A2570" s="30">
        <v>26.594310448170098</v>
      </c>
      <c r="C2570" s="30">
        <v>-7.9566052573029004E-4</v>
      </c>
    </row>
    <row r="2571" spans="1:3" x14ac:dyDescent="0.2">
      <c r="A2571" s="30">
        <v>26.625889651539101</v>
      </c>
      <c r="C2571" s="30">
        <v>-6.7286477371612905E-4</v>
      </c>
    </row>
    <row r="2572" spans="1:3" x14ac:dyDescent="0.2">
      <c r="A2572" s="30">
        <v>26.6627320554697</v>
      </c>
      <c r="C2572" s="30">
        <v>-4.3793665646710701E-4</v>
      </c>
    </row>
    <row r="2573" spans="1:3" x14ac:dyDescent="0.2">
      <c r="A2573" s="30">
        <v>26.694311258838699</v>
      </c>
      <c r="C2573" s="30">
        <v>-3.2252685688056998E-4</v>
      </c>
    </row>
    <row r="2574" spans="1:3" x14ac:dyDescent="0.2">
      <c r="A2574" s="30">
        <v>26.6995744594001</v>
      </c>
      <c r="C2574" s="30">
        <v>-3.0432677698683501E-4</v>
      </c>
    </row>
    <row r="2575" spans="1:3" x14ac:dyDescent="0.2">
      <c r="A2575" s="30">
        <v>26.725890462207701</v>
      </c>
      <c r="C2575" s="30">
        <v>-2.1596591467280799E-4</v>
      </c>
    </row>
    <row r="2576" spans="1:3" x14ac:dyDescent="0.2">
      <c r="A2576" s="30">
        <v>26.7574696655767</v>
      </c>
      <c r="C2576" s="30">
        <v>-1.41092520862258E-4</v>
      </c>
    </row>
    <row r="2577" spans="1:3" x14ac:dyDescent="0.2">
      <c r="A2577" s="30">
        <v>26.789048868945699</v>
      </c>
      <c r="C2577" s="30">
        <v>-8.1217852153035898E-5</v>
      </c>
    </row>
    <row r="2578" spans="1:3" x14ac:dyDescent="0.2">
      <c r="A2578" s="30">
        <v>26.820628072314701</v>
      </c>
      <c r="C2578" s="30">
        <v>-5.6606103474138098E-5</v>
      </c>
    </row>
    <row r="2579" spans="1:3" x14ac:dyDescent="0.2">
      <c r="A2579" s="30">
        <v>26.8522072756837</v>
      </c>
      <c r="C2579" s="30">
        <v>2.1805562507650701E-5</v>
      </c>
    </row>
    <row r="2580" spans="1:3" x14ac:dyDescent="0.2">
      <c r="A2580" s="30">
        <v>26.883786479052699</v>
      </c>
      <c r="C2580" s="30">
        <v>1.78758824124527E-4</v>
      </c>
    </row>
    <row r="2581" spans="1:3" x14ac:dyDescent="0.2">
      <c r="A2581" s="30">
        <v>26.915365682421701</v>
      </c>
      <c r="C2581" s="30">
        <v>1.73835706734339E-4</v>
      </c>
    </row>
    <row r="2582" spans="1:3" x14ac:dyDescent="0.2">
      <c r="A2582" s="30">
        <v>26.9469448857907</v>
      </c>
      <c r="C2582" s="30">
        <v>1.976573267498E-4</v>
      </c>
    </row>
    <row r="2583" spans="1:3" x14ac:dyDescent="0.2">
      <c r="A2583" s="30">
        <v>26.978524089159801</v>
      </c>
      <c r="C2583" s="30">
        <v>2.7755370436727798E-4</v>
      </c>
    </row>
    <row r="2584" spans="1:3" x14ac:dyDescent="0.2">
      <c r="A2584" s="30">
        <v>27.0101032925288</v>
      </c>
      <c r="C2584" s="30">
        <v>3.5083520080276501E-4</v>
      </c>
    </row>
    <row r="2585" spans="1:3" x14ac:dyDescent="0.2">
      <c r="A2585" s="30">
        <v>27.041682495897799</v>
      </c>
      <c r="C2585" s="30">
        <v>5.2342707040413004E-4</v>
      </c>
    </row>
    <row r="2586" spans="1:3" x14ac:dyDescent="0.2">
      <c r="A2586" s="30">
        <v>27.073261699266801</v>
      </c>
      <c r="C2586" s="30">
        <v>6.9906488605095797E-4</v>
      </c>
    </row>
    <row r="2587" spans="1:3" x14ac:dyDescent="0.2">
      <c r="A2587" s="30">
        <v>27.1048409026358</v>
      </c>
      <c r="C2587" s="30">
        <v>9.3494577740395204E-4</v>
      </c>
    </row>
    <row r="2588" spans="1:3" x14ac:dyDescent="0.2">
      <c r="A2588" s="30">
        <v>27.136420106004799</v>
      </c>
      <c r="C2588" s="30">
        <v>1.2054780304624601E-3</v>
      </c>
    </row>
    <row r="2589" spans="1:3" x14ac:dyDescent="0.2">
      <c r="A2589" s="30">
        <v>27.167999309373801</v>
      </c>
      <c r="C2589" s="30">
        <v>1.3194482900206401E-3</v>
      </c>
    </row>
    <row r="2590" spans="1:3" x14ac:dyDescent="0.2">
      <c r="A2590" s="30">
        <v>27.1995785127428</v>
      </c>
      <c r="C2590" s="30">
        <v>1.40105598672811E-3</v>
      </c>
    </row>
    <row r="2591" spans="1:3" x14ac:dyDescent="0.2">
      <c r="A2591" s="30">
        <v>27.231157716111799</v>
      </c>
      <c r="C2591" s="30">
        <v>1.38638817335823E-3</v>
      </c>
    </row>
    <row r="2592" spans="1:3" x14ac:dyDescent="0.2">
      <c r="A2592" s="30">
        <v>27.262736919480801</v>
      </c>
      <c r="C2592" s="30">
        <v>1.39639219724663E-3</v>
      </c>
    </row>
    <row r="2593" spans="1:3" x14ac:dyDescent="0.2">
      <c r="A2593" s="30">
        <v>27.294316122849899</v>
      </c>
      <c r="C2593" s="30">
        <v>1.4251846037013E-3</v>
      </c>
    </row>
    <row r="2594" spans="1:3" x14ac:dyDescent="0.2">
      <c r="A2594" s="30">
        <v>27.325895326218902</v>
      </c>
      <c r="C2594" s="30">
        <v>1.41035019634853E-3</v>
      </c>
    </row>
    <row r="2595" spans="1:3" x14ac:dyDescent="0.2">
      <c r="A2595" s="30">
        <v>27.3574745295879</v>
      </c>
      <c r="C2595" s="30">
        <v>1.38238940218572E-3</v>
      </c>
    </row>
    <row r="2596" spans="1:3" x14ac:dyDescent="0.2">
      <c r="A2596" s="30">
        <v>27.389053732956899</v>
      </c>
      <c r="C2596" s="30">
        <v>1.2669944385417301E-3</v>
      </c>
    </row>
    <row r="2597" spans="1:3" x14ac:dyDescent="0.2">
      <c r="A2597" s="30">
        <v>27.420632936325902</v>
      </c>
      <c r="C2597" s="30">
        <v>1.2949895972974199E-3</v>
      </c>
    </row>
    <row r="2598" spans="1:3" x14ac:dyDescent="0.2">
      <c r="A2598" s="30">
        <v>27.457475340256401</v>
      </c>
      <c r="C2598" s="30">
        <v>1.3629043892389101E-3</v>
      </c>
    </row>
    <row r="2599" spans="1:3" x14ac:dyDescent="0.2">
      <c r="A2599" s="30">
        <v>27.4890545436254</v>
      </c>
      <c r="C2599" s="30">
        <v>1.34042389024602E-3</v>
      </c>
    </row>
    <row r="2600" spans="1:3" x14ac:dyDescent="0.2">
      <c r="A2600" s="30">
        <v>27.520633746994399</v>
      </c>
      <c r="C2600" s="30">
        <v>1.3327798710618601E-3</v>
      </c>
    </row>
    <row r="2601" spans="1:3" x14ac:dyDescent="0.2">
      <c r="A2601" s="30">
        <v>27.552212950363501</v>
      </c>
      <c r="C2601" s="30">
        <v>1.3402796480835599E-3</v>
      </c>
    </row>
    <row r="2602" spans="1:3" x14ac:dyDescent="0.2">
      <c r="A2602" s="30">
        <v>27.583792153732499</v>
      </c>
      <c r="C2602" s="30">
        <v>1.32525883435712E-3</v>
      </c>
    </row>
    <row r="2603" spans="1:3" x14ac:dyDescent="0.2">
      <c r="A2603" s="30">
        <v>27.615371357101498</v>
      </c>
      <c r="C2603" s="30">
        <v>1.32692048042098E-3</v>
      </c>
    </row>
    <row r="2604" spans="1:3" x14ac:dyDescent="0.2">
      <c r="A2604" s="30">
        <v>27.646950560470501</v>
      </c>
      <c r="C2604" s="30">
        <v>1.2998285123209401E-3</v>
      </c>
    </row>
    <row r="2605" spans="1:3" x14ac:dyDescent="0.2">
      <c r="A2605" s="30">
        <v>27.678529763839499</v>
      </c>
      <c r="C2605" s="30">
        <v>1.34879828470586E-3</v>
      </c>
    </row>
    <row r="2606" spans="1:3" x14ac:dyDescent="0.2">
      <c r="A2606" s="30">
        <v>27.710108967208601</v>
      </c>
      <c r="C2606" s="30">
        <v>1.41520657515511E-3</v>
      </c>
    </row>
    <row r="2607" spans="1:3" x14ac:dyDescent="0.2">
      <c r="A2607" s="30">
        <v>27.7416881705776</v>
      </c>
      <c r="C2607" s="30">
        <v>1.40964010477845E-3</v>
      </c>
    </row>
    <row r="2608" spans="1:3" x14ac:dyDescent="0.2">
      <c r="A2608" s="30">
        <v>27.773267373946599</v>
      </c>
      <c r="C2608" s="30">
        <v>1.3513575897182899E-3</v>
      </c>
    </row>
    <row r="2609" spans="1:3" x14ac:dyDescent="0.2">
      <c r="A2609" s="30">
        <v>27.804846577315601</v>
      </c>
      <c r="C2609" s="30">
        <v>1.2351945831833499E-3</v>
      </c>
    </row>
    <row r="2610" spans="1:3" x14ac:dyDescent="0.2">
      <c r="A2610" s="30">
        <v>27.8364257806846</v>
      </c>
      <c r="C2610" s="30">
        <v>1.26400747022747E-3</v>
      </c>
    </row>
    <row r="2611" spans="1:3" x14ac:dyDescent="0.2">
      <c r="A2611" s="30">
        <v>27.868004984053599</v>
      </c>
      <c r="C2611" s="30">
        <v>1.2384398390895401E-3</v>
      </c>
    </row>
    <row r="2612" spans="1:3" x14ac:dyDescent="0.2">
      <c r="A2612" s="30">
        <v>27.899584187422601</v>
      </c>
      <c r="C2612" s="30">
        <v>1.20605115648507E-3</v>
      </c>
    </row>
    <row r="2613" spans="1:3" x14ac:dyDescent="0.2">
      <c r="A2613" s="30">
        <v>27.9311633907916</v>
      </c>
      <c r="C2613" s="30">
        <v>1.2222614010033101E-3</v>
      </c>
    </row>
    <row r="2614" spans="1:3" x14ac:dyDescent="0.2">
      <c r="A2614" s="30">
        <v>27.962742594160598</v>
      </c>
      <c r="C2614" s="30">
        <v>1.1616472370523101E-3</v>
      </c>
    </row>
    <row r="2615" spans="1:3" x14ac:dyDescent="0.2">
      <c r="A2615" s="30">
        <v>27.994321797529601</v>
      </c>
      <c r="C2615" s="30">
        <v>1.1601743198068799E-3</v>
      </c>
    </row>
    <row r="2616" spans="1:3" x14ac:dyDescent="0.2">
      <c r="A2616" s="30">
        <v>28.025901000898699</v>
      </c>
      <c r="C2616" s="30">
        <v>1.0873685702092501E-3</v>
      </c>
    </row>
    <row r="2617" spans="1:3" x14ac:dyDescent="0.2">
      <c r="A2617" s="30">
        <v>28.057480204267701</v>
      </c>
      <c r="C2617" s="30">
        <v>9.7451225436369804E-4</v>
      </c>
    </row>
    <row r="2618" spans="1:3" x14ac:dyDescent="0.2">
      <c r="A2618" s="30">
        <v>28.0890594076367</v>
      </c>
      <c r="C2618" s="30">
        <v>8.66610917584594E-4</v>
      </c>
    </row>
    <row r="2619" spans="1:3" x14ac:dyDescent="0.2">
      <c r="A2619" s="30">
        <v>28.120638611005699</v>
      </c>
      <c r="C2619" s="30">
        <v>6.4502555846385602E-4</v>
      </c>
    </row>
    <row r="2620" spans="1:3" x14ac:dyDescent="0.2">
      <c r="A2620" s="30">
        <v>28.152217814374701</v>
      </c>
      <c r="C2620" s="30">
        <v>4.8322239888437399E-4</v>
      </c>
    </row>
    <row r="2621" spans="1:3" x14ac:dyDescent="0.2">
      <c r="A2621" s="30">
        <v>28.1837970177437</v>
      </c>
      <c r="C2621" s="30">
        <v>3.5594714486503898E-4</v>
      </c>
    </row>
    <row r="2622" spans="1:3" x14ac:dyDescent="0.2">
      <c r="A2622" s="30">
        <v>28.215376221112699</v>
      </c>
      <c r="C2622" s="30">
        <v>3.7923285109114598E-4</v>
      </c>
    </row>
    <row r="2623" spans="1:3" x14ac:dyDescent="0.2">
      <c r="A2623" s="30">
        <v>28.252218625043199</v>
      </c>
      <c r="C2623" s="30">
        <v>5.0833666312977697E-4</v>
      </c>
    </row>
    <row r="2624" spans="1:3" x14ac:dyDescent="0.2">
      <c r="A2624" s="30">
        <v>28.2837978284123</v>
      </c>
      <c r="C2624" s="30">
        <v>4.8302377324509698E-4</v>
      </c>
    </row>
    <row r="2625" spans="1:3" x14ac:dyDescent="0.2">
      <c r="A2625" s="30">
        <v>28.315377031781299</v>
      </c>
      <c r="C2625" s="30">
        <v>4.8927139245045202E-4</v>
      </c>
    </row>
    <row r="2626" spans="1:3" x14ac:dyDescent="0.2">
      <c r="A2626" s="30">
        <v>28.346956235150301</v>
      </c>
      <c r="C2626" s="30">
        <v>3.74237781405149E-4</v>
      </c>
    </row>
    <row r="2627" spans="1:3" x14ac:dyDescent="0.2">
      <c r="A2627" s="30">
        <v>28.3785354385193</v>
      </c>
      <c r="C2627" s="30">
        <v>2.0170531127123201E-4</v>
      </c>
    </row>
    <row r="2628" spans="1:3" x14ac:dyDescent="0.2">
      <c r="A2628" s="30">
        <v>28.410114641888299</v>
      </c>
      <c r="C2628" s="30">
        <v>9.9756267762902899E-5</v>
      </c>
    </row>
    <row r="2629" spans="1:3" x14ac:dyDescent="0.2">
      <c r="A2629" s="30">
        <v>28.441693845257301</v>
      </c>
      <c r="C2629" s="30">
        <v>1.04117205714752E-4</v>
      </c>
    </row>
    <row r="2630" spans="1:3" x14ac:dyDescent="0.2">
      <c r="A2630" s="30">
        <v>28.4732730486263</v>
      </c>
      <c r="C2630" s="30">
        <v>1.54868763960675E-4</v>
      </c>
    </row>
    <row r="2631" spans="1:3" x14ac:dyDescent="0.2">
      <c r="A2631" s="30">
        <v>28.504852251995299</v>
      </c>
      <c r="C2631" s="30">
        <v>1.75691757057921E-4</v>
      </c>
    </row>
    <row r="2632" spans="1:3" x14ac:dyDescent="0.2">
      <c r="A2632" s="30">
        <v>28.536431455364301</v>
      </c>
      <c r="C2632" s="30">
        <v>1.9493245686239799E-4</v>
      </c>
    </row>
    <row r="2633" spans="1:3" x14ac:dyDescent="0.2">
      <c r="A2633" s="30">
        <v>28.5680106587333</v>
      </c>
      <c r="C2633" s="30">
        <v>3.3207338969848898E-4</v>
      </c>
    </row>
    <row r="2634" spans="1:3" x14ac:dyDescent="0.2">
      <c r="A2634" s="30">
        <v>28.599589862102398</v>
      </c>
      <c r="C2634" s="30">
        <v>3.2535158368384202E-4</v>
      </c>
    </row>
    <row r="2635" spans="1:3" x14ac:dyDescent="0.2">
      <c r="A2635" s="30">
        <v>28.631169065471401</v>
      </c>
      <c r="C2635" s="30">
        <v>2.8691817425916297E-4</v>
      </c>
    </row>
    <row r="2636" spans="1:3" x14ac:dyDescent="0.2">
      <c r="A2636" s="30">
        <v>28.662748268840399</v>
      </c>
      <c r="C2636" s="30">
        <v>2.1196273449533299E-4</v>
      </c>
    </row>
    <row r="2637" spans="1:3" x14ac:dyDescent="0.2">
      <c r="A2637" s="30">
        <v>28.694327472209402</v>
      </c>
      <c r="C2637" s="30">
        <v>2.21657553785373E-4</v>
      </c>
    </row>
    <row r="2638" spans="1:3" x14ac:dyDescent="0.2">
      <c r="A2638" s="30">
        <v>28.7259066755784</v>
      </c>
      <c r="C2638" s="30">
        <v>2.5322121430562103E-4</v>
      </c>
    </row>
    <row r="2639" spans="1:3" x14ac:dyDescent="0.2">
      <c r="A2639" s="30">
        <v>28.757485878947499</v>
      </c>
      <c r="C2639" s="30">
        <v>2.6457222715336602E-4</v>
      </c>
    </row>
    <row r="2640" spans="1:3" x14ac:dyDescent="0.2">
      <c r="A2640" s="30">
        <v>28.789065082316501</v>
      </c>
      <c r="C2640" s="30">
        <v>3.0524579191021502E-4</v>
      </c>
    </row>
    <row r="2641" spans="1:4" x14ac:dyDescent="0.2">
      <c r="A2641" s="30">
        <v>28.8206442856855</v>
      </c>
      <c r="C2641" s="30">
        <v>2.68259456992843E-4</v>
      </c>
    </row>
    <row r="2642" spans="1:4" x14ac:dyDescent="0.2">
      <c r="A2642" s="30">
        <v>28.852223489054499</v>
      </c>
      <c r="C2642" s="30">
        <v>2.5292449576347901E-4</v>
      </c>
    </row>
    <row r="2643" spans="1:4" x14ac:dyDescent="0.2">
      <c r="A2643" s="30">
        <v>28.883802692423501</v>
      </c>
      <c r="C2643" s="30">
        <v>3.2595442532068301E-4</v>
      </c>
    </row>
    <row r="2644" spans="1:4" x14ac:dyDescent="0.2">
      <c r="A2644" s="30">
        <v>28.9153818957925</v>
      </c>
      <c r="C2644" s="30">
        <v>2.2677293432818099E-4</v>
      </c>
    </row>
    <row r="2645" spans="1:4" x14ac:dyDescent="0.2">
      <c r="A2645" s="30">
        <v>28.946961099161499</v>
      </c>
      <c r="C2645" s="30">
        <v>5.8343593270136902E-5</v>
      </c>
    </row>
    <row r="2646" spans="1:4" x14ac:dyDescent="0.2">
      <c r="A2646" s="30">
        <v>28.978540302530501</v>
      </c>
      <c r="C2646" s="30">
        <v>-8.2217266458433106E-5</v>
      </c>
    </row>
    <row r="2647" spans="1:4" x14ac:dyDescent="0.2">
      <c r="A2647" s="30">
        <v>29.0153827064611</v>
      </c>
      <c r="C2647" s="30">
        <v>-1.13159300557702E-4</v>
      </c>
    </row>
    <row r="2648" spans="1:4" x14ac:dyDescent="0.2">
      <c r="A2648" s="30">
        <v>29.046961909830099</v>
      </c>
      <c r="C2648" s="30">
        <v>-1.1620808788304901E-4</v>
      </c>
    </row>
    <row r="2649" spans="1:4" x14ac:dyDescent="0.2">
      <c r="A2649" s="30">
        <v>29.078541113199101</v>
      </c>
      <c r="C2649" s="30">
        <v>-1.4642441709939E-4</v>
      </c>
    </row>
    <row r="2650" spans="1:4" x14ac:dyDescent="0.2">
      <c r="A2650" s="30">
        <v>29.1101203165681</v>
      </c>
      <c r="C2650" s="30">
        <v>-4.7874642046454003E-5</v>
      </c>
    </row>
    <row r="2651" spans="1:4" x14ac:dyDescent="0.2">
      <c r="A2651" s="30">
        <v>8.8455009229207207</v>
      </c>
      <c r="D2651" s="30">
        <v>224.19888472679</v>
      </c>
    </row>
    <row r="2652" spans="1:4" x14ac:dyDescent="0.2">
      <c r="A2652" s="30">
        <v>8.8504147935186008</v>
      </c>
      <c r="D2652" s="30">
        <v>224.565749693898</v>
      </c>
    </row>
    <row r="2653" spans="1:4" x14ac:dyDescent="0.2">
      <c r="A2653" s="30">
        <v>8.8553286641164792</v>
      </c>
      <c r="D2653" s="30">
        <v>224.18105376369101</v>
      </c>
    </row>
    <row r="2654" spans="1:4" x14ac:dyDescent="0.2">
      <c r="A2654" s="30">
        <v>8.8602425347143594</v>
      </c>
      <c r="D2654" s="30">
        <v>223.817791239596</v>
      </c>
    </row>
    <row r="2655" spans="1:4" x14ac:dyDescent="0.2">
      <c r="A2655" s="30">
        <v>8.8651564053122396</v>
      </c>
      <c r="D2655" s="30">
        <v>223.46247237417401</v>
      </c>
    </row>
    <row r="2656" spans="1:4" x14ac:dyDescent="0.2">
      <c r="A2656" s="30">
        <v>8.8700702759101198</v>
      </c>
      <c r="D2656" s="30">
        <v>223.09581647745301</v>
      </c>
    </row>
    <row r="2657" spans="1:4" x14ac:dyDescent="0.2">
      <c r="A2657" s="30">
        <v>8.8749841465079395</v>
      </c>
      <c r="D2657" s="30">
        <v>222.703506119629</v>
      </c>
    </row>
    <row r="2658" spans="1:4" x14ac:dyDescent="0.2">
      <c r="A2658" s="30">
        <v>8.8798980171058197</v>
      </c>
      <c r="D2658" s="30">
        <v>222.28156695145699</v>
      </c>
    </row>
    <row r="2659" spans="1:4" x14ac:dyDescent="0.2">
      <c r="A2659" s="30">
        <v>8.8848118877036999</v>
      </c>
      <c r="D2659" s="30">
        <v>221.85599183274201</v>
      </c>
    </row>
    <row r="2660" spans="1:4" x14ac:dyDescent="0.2">
      <c r="A2660" s="30">
        <v>8.8897257583015801</v>
      </c>
      <c r="D2660" s="30">
        <v>221.46274087393999</v>
      </c>
    </row>
    <row r="2661" spans="1:4" x14ac:dyDescent="0.2">
      <c r="A2661" s="30">
        <v>8.8946396288994602</v>
      </c>
      <c r="D2661" s="30">
        <v>221.11979296623599</v>
      </c>
    </row>
    <row r="2662" spans="1:4" x14ac:dyDescent="0.2">
      <c r="A2662" s="30">
        <v>8.8995534994973404</v>
      </c>
      <c r="D2662" s="30">
        <v>220.81077149989699</v>
      </c>
    </row>
    <row r="2663" spans="1:4" x14ac:dyDescent="0.2">
      <c r="A2663" s="30">
        <v>8.9044673700952206</v>
      </c>
      <c r="D2663" s="30">
        <v>220.49955416728699</v>
      </c>
    </row>
    <row r="2664" spans="1:4" x14ac:dyDescent="0.2">
      <c r="A2664" s="30">
        <v>8.9093812406930404</v>
      </c>
      <c r="D2664" s="30">
        <v>220.20026331244799</v>
      </c>
    </row>
    <row r="2665" spans="1:4" x14ac:dyDescent="0.2">
      <c r="A2665" s="30">
        <v>8.9142951112909206</v>
      </c>
      <c r="D2665" s="30">
        <v>219.93430911117201</v>
      </c>
    </row>
    <row r="2666" spans="1:4" x14ac:dyDescent="0.2">
      <c r="A2666" s="30">
        <v>8.9192089818888007</v>
      </c>
      <c r="D2666" s="30">
        <v>219.67093308371099</v>
      </c>
    </row>
    <row r="2667" spans="1:4" x14ac:dyDescent="0.2">
      <c r="A2667" s="30">
        <v>8.9241228524866791</v>
      </c>
      <c r="D2667" s="30">
        <v>219.40199466532599</v>
      </c>
    </row>
    <row r="2668" spans="1:4" x14ac:dyDescent="0.2">
      <c r="A2668" s="30">
        <v>8.9290367230845593</v>
      </c>
      <c r="D2668" s="30">
        <v>219.14038056770099</v>
      </c>
    </row>
    <row r="2669" spans="1:4" x14ac:dyDescent="0.2">
      <c r="A2669" s="30">
        <v>8.9339505936824395</v>
      </c>
      <c r="D2669" s="30">
        <v>218.87968451505799</v>
      </c>
    </row>
    <row r="2670" spans="1:4" x14ac:dyDescent="0.2">
      <c r="A2670" s="30">
        <v>8.9388644642802593</v>
      </c>
      <c r="D2670" s="30">
        <v>218.636320062197</v>
      </c>
    </row>
    <row r="2671" spans="1:4" x14ac:dyDescent="0.2">
      <c r="A2671" s="30">
        <v>8.9437783348781394</v>
      </c>
      <c r="D2671" s="30">
        <v>218.412717651138</v>
      </c>
    </row>
    <row r="2672" spans="1:4" x14ac:dyDescent="0.2">
      <c r="A2672" s="30">
        <v>8.9486922054760196</v>
      </c>
      <c r="D2672" s="30">
        <v>218.20728871388499</v>
      </c>
    </row>
    <row r="2673" spans="1:4" x14ac:dyDescent="0.2">
      <c r="A2673" s="30">
        <v>8.9536060760738998</v>
      </c>
      <c r="D2673" s="30">
        <v>218.00926683709801</v>
      </c>
    </row>
    <row r="2674" spans="1:4" x14ac:dyDescent="0.2">
      <c r="A2674" s="30">
        <v>8.95851994667178</v>
      </c>
      <c r="D2674" s="30">
        <v>217.81440315192</v>
      </c>
    </row>
    <row r="2675" spans="1:4" x14ac:dyDescent="0.2">
      <c r="A2675" s="30">
        <v>8.9634338172696602</v>
      </c>
      <c r="D2675" s="30">
        <v>217.62536559450001</v>
      </c>
    </row>
    <row r="2676" spans="1:4" x14ac:dyDescent="0.2">
      <c r="A2676" s="30">
        <v>8.9683476878675403</v>
      </c>
      <c r="D2676" s="30">
        <v>217.45765119244999</v>
      </c>
    </row>
    <row r="2677" spans="1:4" x14ac:dyDescent="0.2">
      <c r="A2677" s="30">
        <v>8.9732615584653601</v>
      </c>
      <c r="D2677" s="30">
        <v>217.29684763012099</v>
      </c>
    </row>
    <row r="2678" spans="1:4" x14ac:dyDescent="0.2">
      <c r="A2678" s="30">
        <v>8.9781754290632403</v>
      </c>
      <c r="D2678" s="30">
        <v>217.11468288163601</v>
      </c>
    </row>
    <row r="2679" spans="1:4" x14ac:dyDescent="0.2">
      <c r="A2679" s="30">
        <v>8.9830892996611205</v>
      </c>
      <c r="D2679" s="30">
        <v>216.930308011101</v>
      </c>
    </row>
    <row r="2680" spans="1:4" x14ac:dyDescent="0.2">
      <c r="A2680" s="30">
        <v>8.9880031702590006</v>
      </c>
      <c r="D2680" s="30">
        <v>216.75584180838101</v>
      </c>
    </row>
    <row r="2681" spans="1:4" x14ac:dyDescent="0.2">
      <c r="A2681" s="30">
        <v>8.9929170408568808</v>
      </c>
      <c r="D2681" s="30">
        <v>216.58840736481699</v>
      </c>
    </row>
    <row r="2682" spans="1:4" x14ac:dyDescent="0.2">
      <c r="A2682" s="30">
        <v>8.9978309114547592</v>
      </c>
      <c r="D2682" s="30">
        <v>216.446486480522</v>
      </c>
    </row>
    <row r="2683" spans="1:4" x14ac:dyDescent="0.2">
      <c r="A2683" s="30">
        <v>9.0027447820525808</v>
      </c>
      <c r="D2683" s="30">
        <v>216.316399785828</v>
      </c>
    </row>
    <row r="2684" spans="1:4" x14ac:dyDescent="0.2">
      <c r="A2684" s="30">
        <v>9.0076586526504592</v>
      </c>
      <c r="D2684" s="30">
        <v>216.19487233134399</v>
      </c>
    </row>
    <row r="2685" spans="1:4" x14ac:dyDescent="0.2">
      <c r="A2685" s="30">
        <v>9.0125725232483394</v>
      </c>
      <c r="D2685" s="30">
        <v>216.07172147318801</v>
      </c>
    </row>
    <row r="2686" spans="1:4" x14ac:dyDescent="0.2">
      <c r="A2686" s="30">
        <v>9.0174863938462195</v>
      </c>
      <c r="D2686" s="30">
        <v>215.95218597062299</v>
      </c>
    </row>
    <row r="2687" spans="1:4" x14ac:dyDescent="0.2">
      <c r="A2687" s="30">
        <v>9.0224002644440997</v>
      </c>
      <c r="D2687" s="30">
        <v>215.849850585788</v>
      </c>
    </row>
    <row r="2688" spans="1:4" x14ac:dyDescent="0.2">
      <c r="A2688" s="30">
        <v>9.0273141350419799</v>
      </c>
      <c r="D2688" s="30">
        <v>215.75032769109899</v>
      </c>
    </row>
    <row r="2689" spans="1:4" x14ac:dyDescent="0.2">
      <c r="A2689" s="30">
        <v>9.0322280056397997</v>
      </c>
      <c r="D2689" s="30">
        <v>215.649903262934</v>
      </c>
    </row>
    <row r="2690" spans="1:4" x14ac:dyDescent="0.2">
      <c r="A2690" s="30">
        <v>9.0371418762376798</v>
      </c>
      <c r="D2690" s="30">
        <v>215.55320445412499</v>
      </c>
    </row>
    <row r="2691" spans="1:4" x14ac:dyDescent="0.2">
      <c r="A2691" s="30">
        <v>9.04205574683556</v>
      </c>
      <c r="D2691" s="30">
        <v>215.46398879699501</v>
      </c>
    </row>
    <row r="2692" spans="1:4" x14ac:dyDescent="0.2">
      <c r="A2692" s="30">
        <v>9.0469696174334402</v>
      </c>
      <c r="D2692" s="30">
        <v>215.36635818133701</v>
      </c>
    </row>
    <row r="2693" spans="1:4" x14ac:dyDescent="0.2">
      <c r="A2693" s="30">
        <v>9.0518834880313204</v>
      </c>
      <c r="D2693" s="30">
        <v>215.27993794368101</v>
      </c>
    </row>
    <row r="2694" spans="1:4" x14ac:dyDescent="0.2">
      <c r="A2694" s="30">
        <v>9.0567973586292005</v>
      </c>
      <c r="D2694" s="30">
        <v>215.207572462732</v>
      </c>
    </row>
    <row r="2695" spans="1:4" x14ac:dyDescent="0.2">
      <c r="A2695" s="30">
        <v>9.0617112292270807</v>
      </c>
      <c r="D2695" s="30">
        <v>215.137005225558</v>
      </c>
    </row>
    <row r="2696" spans="1:4" x14ac:dyDescent="0.2">
      <c r="A2696" s="30">
        <v>9.0666250998249005</v>
      </c>
      <c r="D2696" s="30">
        <v>215.11618919902801</v>
      </c>
    </row>
    <row r="2697" spans="1:4" x14ac:dyDescent="0.2">
      <c r="A2697" s="30">
        <v>9.0715389704227807</v>
      </c>
      <c r="D2697" s="30">
        <v>215.08749695486799</v>
      </c>
    </row>
    <row r="2698" spans="1:4" x14ac:dyDescent="0.2">
      <c r="A2698" s="30">
        <v>9.0764528410206609</v>
      </c>
      <c r="D2698" s="30">
        <v>215.06265445924399</v>
      </c>
    </row>
    <row r="2699" spans="1:4" x14ac:dyDescent="0.2">
      <c r="A2699" s="30">
        <v>9.0813667116185393</v>
      </c>
      <c r="D2699" s="30">
        <v>215.01582866685601</v>
      </c>
    </row>
    <row r="2700" spans="1:4" x14ac:dyDescent="0.2">
      <c r="A2700" s="30">
        <v>9.0862805822164194</v>
      </c>
      <c r="D2700" s="30">
        <v>214.99267525792601</v>
      </c>
    </row>
    <row r="2701" spans="1:4" x14ac:dyDescent="0.2">
      <c r="A2701" s="30">
        <v>9.0911944528142996</v>
      </c>
      <c r="D2701" s="30">
        <v>214.99338585522699</v>
      </c>
    </row>
    <row r="2702" spans="1:4" x14ac:dyDescent="0.2">
      <c r="A2702" s="30">
        <v>9.0961083234121194</v>
      </c>
      <c r="D2702" s="30">
        <v>215.00444087628401</v>
      </c>
    </row>
    <row r="2703" spans="1:4" x14ac:dyDescent="0.2">
      <c r="A2703" s="30">
        <v>9.1010221940099996</v>
      </c>
      <c r="D2703" s="30">
        <v>214.986704200567</v>
      </c>
    </row>
    <row r="2704" spans="1:4" x14ac:dyDescent="0.2">
      <c r="A2704" s="30">
        <v>9.1059360646078797</v>
      </c>
      <c r="D2704" s="30">
        <v>214.95448046503</v>
      </c>
    </row>
    <row r="2705" spans="1:4" x14ac:dyDescent="0.2">
      <c r="A2705" s="30">
        <v>9.1108499352057599</v>
      </c>
      <c r="D2705" s="30">
        <v>214.93652616956899</v>
      </c>
    </row>
    <row r="2706" spans="1:4" x14ac:dyDescent="0.2">
      <c r="A2706" s="30">
        <v>9.1157638058036401</v>
      </c>
      <c r="D2706" s="30">
        <v>214.90761735458301</v>
      </c>
    </row>
    <row r="2707" spans="1:4" x14ac:dyDescent="0.2">
      <c r="A2707" s="30">
        <v>9.1206776764015203</v>
      </c>
      <c r="D2707" s="30">
        <v>214.89359665652299</v>
      </c>
    </row>
    <row r="2708" spans="1:4" x14ac:dyDescent="0.2">
      <c r="A2708" s="30">
        <v>9.1255915469994004</v>
      </c>
      <c r="D2708" s="30">
        <v>214.903048357491</v>
      </c>
    </row>
    <row r="2709" spans="1:4" x14ac:dyDescent="0.2">
      <c r="A2709" s="30">
        <v>9.1305054175972202</v>
      </c>
      <c r="D2709" s="30">
        <v>214.91435883352301</v>
      </c>
    </row>
    <row r="2710" spans="1:4" x14ac:dyDescent="0.2">
      <c r="A2710" s="30">
        <v>9.1354192881951004</v>
      </c>
      <c r="D2710" s="30">
        <v>214.920509429616</v>
      </c>
    </row>
    <row r="2711" spans="1:4" x14ac:dyDescent="0.2">
      <c r="A2711" s="30">
        <v>9.1403331587929806</v>
      </c>
      <c r="D2711" s="30">
        <v>214.93343786576699</v>
      </c>
    </row>
    <row r="2712" spans="1:4" x14ac:dyDescent="0.2">
      <c r="A2712" s="30">
        <v>9.1452470293908608</v>
      </c>
      <c r="D2712" s="30">
        <v>214.96142848048601</v>
      </c>
    </row>
    <row r="2713" spans="1:4" x14ac:dyDescent="0.2">
      <c r="A2713" s="30">
        <v>9.1501608999887392</v>
      </c>
      <c r="D2713" s="30">
        <v>214.98677282476501</v>
      </c>
    </row>
    <row r="2714" spans="1:4" x14ac:dyDescent="0.2">
      <c r="A2714" s="30">
        <v>9.1550747705866193</v>
      </c>
      <c r="D2714" s="30">
        <v>215.001351652849</v>
      </c>
    </row>
    <row r="2715" spans="1:4" x14ac:dyDescent="0.2">
      <c r="A2715" s="30">
        <v>9.1599886411844391</v>
      </c>
      <c r="D2715" s="30">
        <v>214.98452601842001</v>
      </c>
    </row>
    <row r="2716" spans="1:4" x14ac:dyDescent="0.2">
      <c r="A2716" s="30">
        <v>9.1649025117823193</v>
      </c>
      <c r="D2716" s="30">
        <v>214.96311564004901</v>
      </c>
    </row>
    <row r="2717" spans="1:4" x14ac:dyDescent="0.2">
      <c r="A2717" s="30">
        <v>9.1698163823801995</v>
      </c>
      <c r="D2717" s="30">
        <v>214.94272055222299</v>
      </c>
    </row>
    <row r="2718" spans="1:4" x14ac:dyDescent="0.2">
      <c r="A2718" s="30">
        <v>9.1747302529780796</v>
      </c>
      <c r="D2718" s="30">
        <v>214.94234055549899</v>
      </c>
    </row>
    <row r="2719" spans="1:4" x14ac:dyDescent="0.2">
      <c r="A2719" s="30">
        <v>9.1796441235759598</v>
      </c>
      <c r="D2719" s="30">
        <v>214.977575451116</v>
      </c>
    </row>
    <row r="2720" spans="1:4" x14ac:dyDescent="0.2">
      <c r="A2720" s="30">
        <v>9.18455799417384</v>
      </c>
      <c r="D2720" s="30">
        <v>215.01464758980401</v>
      </c>
    </row>
    <row r="2721" spans="1:4" x14ac:dyDescent="0.2">
      <c r="A2721" s="30">
        <v>9.1894718647717202</v>
      </c>
      <c r="D2721" s="30">
        <v>215.053656168413</v>
      </c>
    </row>
    <row r="2722" spans="1:4" x14ac:dyDescent="0.2">
      <c r="A2722" s="30">
        <v>9.19438573536954</v>
      </c>
      <c r="D2722" s="30">
        <v>215.09804481317099</v>
      </c>
    </row>
    <row r="2723" spans="1:4" x14ac:dyDescent="0.2">
      <c r="A2723" s="30">
        <v>9.1992996059674201</v>
      </c>
      <c r="D2723" s="30">
        <v>215.145083193316</v>
      </c>
    </row>
    <row r="2724" spans="1:4" x14ac:dyDescent="0.2">
      <c r="A2724" s="30">
        <v>9.2042134765653003</v>
      </c>
      <c r="D2724" s="30">
        <v>215.17181390161201</v>
      </c>
    </row>
    <row r="2725" spans="1:4" x14ac:dyDescent="0.2">
      <c r="A2725" s="30">
        <v>9.2091273471631805</v>
      </c>
      <c r="D2725" s="30">
        <v>215.19636221885801</v>
      </c>
    </row>
    <row r="2726" spans="1:4" x14ac:dyDescent="0.2">
      <c r="A2726" s="30">
        <v>9.2140412177610607</v>
      </c>
      <c r="D2726" s="30">
        <v>215.219268769449</v>
      </c>
    </row>
    <row r="2727" spans="1:4" x14ac:dyDescent="0.2">
      <c r="A2727" s="30">
        <v>9.2189550883589408</v>
      </c>
      <c r="D2727" s="30">
        <v>215.22390138401099</v>
      </c>
    </row>
    <row r="2728" spans="1:4" x14ac:dyDescent="0.2">
      <c r="A2728" s="30">
        <v>9.2238689589567606</v>
      </c>
      <c r="D2728" s="30">
        <v>215.21907150580901</v>
      </c>
    </row>
    <row r="2729" spans="1:4" x14ac:dyDescent="0.2">
      <c r="A2729" s="30">
        <v>9.2287828295546408</v>
      </c>
      <c r="D2729" s="30">
        <v>215.22479563325001</v>
      </c>
    </row>
    <row r="2730" spans="1:4" x14ac:dyDescent="0.2">
      <c r="A2730" s="30">
        <v>9.2336967001525192</v>
      </c>
      <c r="D2730" s="30">
        <v>215.242950171731</v>
      </c>
    </row>
    <row r="2731" spans="1:4" x14ac:dyDescent="0.2">
      <c r="A2731" s="30">
        <v>9.2386105707503994</v>
      </c>
      <c r="D2731" s="30">
        <v>215.270878631437</v>
      </c>
    </row>
    <row r="2732" spans="1:4" x14ac:dyDescent="0.2">
      <c r="A2732" s="30">
        <v>9.2435244413482796</v>
      </c>
      <c r="D2732" s="30">
        <v>215.30286257204</v>
      </c>
    </row>
    <row r="2733" spans="1:4" x14ac:dyDescent="0.2">
      <c r="A2733" s="30">
        <v>9.2484383119461597</v>
      </c>
      <c r="D2733" s="30">
        <v>215.338733810966</v>
      </c>
    </row>
    <row r="2734" spans="1:4" x14ac:dyDescent="0.2">
      <c r="A2734" s="30">
        <v>9.2533521825439795</v>
      </c>
      <c r="D2734" s="30">
        <v>215.38152757328001</v>
      </c>
    </row>
    <row r="2735" spans="1:4" x14ac:dyDescent="0.2">
      <c r="A2735" s="30">
        <v>9.2582660531418597</v>
      </c>
      <c r="D2735" s="30">
        <v>215.409023840099</v>
      </c>
    </row>
    <row r="2736" spans="1:4" x14ac:dyDescent="0.2">
      <c r="A2736" s="30">
        <v>9.2631799237397399</v>
      </c>
      <c r="D2736" s="30">
        <v>215.424355164449</v>
      </c>
    </row>
    <row r="2737" spans="1:4" x14ac:dyDescent="0.2">
      <c r="A2737" s="30">
        <v>9.26809379433762</v>
      </c>
      <c r="D2737" s="30">
        <v>215.43289918247501</v>
      </c>
    </row>
    <row r="2738" spans="1:4" x14ac:dyDescent="0.2">
      <c r="A2738" s="30">
        <v>9.2730076649355002</v>
      </c>
      <c r="D2738" s="30">
        <v>215.446225880132</v>
      </c>
    </row>
    <row r="2739" spans="1:4" x14ac:dyDescent="0.2">
      <c r="A2739" s="30">
        <v>9.2779215355333804</v>
      </c>
      <c r="D2739" s="30">
        <v>215.454559101103</v>
      </c>
    </row>
    <row r="2740" spans="1:4" x14ac:dyDescent="0.2">
      <c r="A2740" s="30">
        <v>9.2828354061312002</v>
      </c>
      <c r="D2740" s="30">
        <v>215.48213986552599</v>
      </c>
    </row>
    <row r="2741" spans="1:4" x14ac:dyDescent="0.2">
      <c r="A2741" s="30">
        <v>9.2877492767290803</v>
      </c>
      <c r="D2741" s="30">
        <v>215.51527429058001</v>
      </c>
    </row>
    <row r="2742" spans="1:4" x14ac:dyDescent="0.2">
      <c r="A2742" s="30">
        <v>9.2926631473269605</v>
      </c>
      <c r="D2742" s="30">
        <v>215.54512113142599</v>
      </c>
    </row>
    <row r="2743" spans="1:4" x14ac:dyDescent="0.2">
      <c r="A2743" s="30">
        <v>9.2975770179248407</v>
      </c>
      <c r="D2743" s="30">
        <v>215.58113341394301</v>
      </c>
    </row>
    <row r="2744" spans="1:4" x14ac:dyDescent="0.2">
      <c r="A2744" s="30">
        <v>9.3024908885227209</v>
      </c>
      <c r="D2744" s="30">
        <v>215.621257663851</v>
      </c>
    </row>
    <row r="2745" spans="1:4" x14ac:dyDescent="0.2">
      <c r="A2745" s="30">
        <v>9.3074047591205993</v>
      </c>
      <c r="D2745" s="30">
        <v>215.63707107689501</v>
      </c>
    </row>
    <row r="2746" spans="1:4" x14ac:dyDescent="0.2">
      <c r="A2746" s="30">
        <v>9.3123186297184795</v>
      </c>
      <c r="D2746" s="30">
        <v>215.63582348816101</v>
      </c>
    </row>
    <row r="2747" spans="1:4" x14ac:dyDescent="0.2">
      <c r="A2747" s="30">
        <v>9.3172325003162992</v>
      </c>
      <c r="D2747" s="30">
        <v>215.61409364397099</v>
      </c>
    </row>
    <row r="2748" spans="1:4" x14ac:dyDescent="0.2">
      <c r="A2748" s="30">
        <v>9.3221463709141794</v>
      </c>
      <c r="D2748" s="30">
        <v>215.58857247210099</v>
      </c>
    </row>
    <row r="2749" spans="1:4" x14ac:dyDescent="0.2">
      <c r="A2749" s="30">
        <v>9.3270602415120596</v>
      </c>
      <c r="D2749" s="30">
        <v>215.54723932289701</v>
      </c>
    </row>
    <row r="2750" spans="1:4" x14ac:dyDescent="0.2">
      <c r="A2750" s="30">
        <v>9.3319741121099398</v>
      </c>
      <c r="D2750" s="30">
        <v>215.496546016125</v>
      </c>
    </row>
    <row r="2751" spans="1:4" x14ac:dyDescent="0.2">
      <c r="A2751" s="30">
        <v>9.3368879827078199</v>
      </c>
      <c r="D2751" s="30">
        <v>215.44890469259499</v>
      </c>
    </row>
    <row r="2752" spans="1:4" x14ac:dyDescent="0.2">
      <c r="A2752" s="30">
        <v>9.3418018533057001</v>
      </c>
      <c r="D2752" s="30">
        <v>215.41398770287</v>
      </c>
    </row>
    <row r="2753" spans="1:4" x14ac:dyDescent="0.2">
      <c r="A2753" s="30">
        <v>9.3467157239035199</v>
      </c>
      <c r="D2753" s="30">
        <v>215.38910663840599</v>
      </c>
    </row>
    <row r="2754" spans="1:4" x14ac:dyDescent="0.2">
      <c r="A2754" s="30">
        <v>9.3516295945014001</v>
      </c>
      <c r="D2754" s="30">
        <v>215.36571165981201</v>
      </c>
    </row>
    <row r="2755" spans="1:4" x14ac:dyDescent="0.2">
      <c r="A2755" s="30">
        <v>9.3565434650992803</v>
      </c>
      <c r="D2755" s="30">
        <v>215.33630041151201</v>
      </c>
    </row>
    <row r="2756" spans="1:4" x14ac:dyDescent="0.2">
      <c r="A2756" s="30">
        <v>9.3614573356971604</v>
      </c>
      <c r="D2756" s="30">
        <v>215.30908047450799</v>
      </c>
    </row>
    <row r="2757" spans="1:4" x14ac:dyDescent="0.2">
      <c r="A2757" s="30">
        <v>9.3663712062950406</v>
      </c>
      <c r="D2757" s="30">
        <v>215.28309874796801</v>
      </c>
    </row>
    <row r="2758" spans="1:4" x14ac:dyDescent="0.2">
      <c r="A2758" s="30">
        <v>9.3712850768929208</v>
      </c>
      <c r="D2758" s="30">
        <v>215.21770735419901</v>
      </c>
    </row>
    <row r="2759" spans="1:4" x14ac:dyDescent="0.2">
      <c r="A2759" s="30">
        <v>9.3761989474907992</v>
      </c>
      <c r="D2759" s="30">
        <v>215.13144742085001</v>
      </c>
    </row>
    <row r="2760" spans="1:4" x14ac:dyDescent="0.2">
      <c r="A2760" s="30">
        <v>9.3811128180886207</v>
      </c>
      <c r="D2760" s="30">
        <v>215.04446753231801</v>
      </c>
    </row>
    <row r="2761" spans="1:4" x14ac:dyDescent="0.2">
      <c r="A2761" s="30">
        <v>9.3860266886864991</v>
      </c>
      <c r="D2761" s="30">
        <v>214.950992822899</v>
      </c>
    </row>
    <row r="2762" spans="1:4" x14ac:dyDescent="0.2">
      <c r="A2762" s="30">
        <v>9.3909405592843793</v>
      </c>
      <c r="D2762" s="30">
        <v>214.871273928931</v>
      </c>
    </row>
    <row r="2763" spans="1:4" x14ac:dyDescent="0.2">
      <c r="A2763" s="30">
        <v>9.3958544298822595</v>
      </c>
      <c r="D2763" s="30">
        <v>214.814171312045</v>
      </c>
    </row>
    <row r="2764" spans="1:4" x14ac:dyDescent="0.2">
      <c r="A2764" s="30">
        <v>9.4007683004801397</v>
      </c>
      <c r="D2764" s="30">
        <v>214.78559020162399</v>
      </c>
    </row>
    <row r="2765" spans="1:4" x14ac:dyDescent="0.2">
      <c r="A2765" s="30">
        <v>9.4056821710780198</v>
      </c>
      <c r="D2765" s="30">
        <v>214.433652312959</v>
      </c>
    </row>
    <row r="2766" spans="1:4" x14ac:dyDescent="0.2">
      <c r="A2766" s="30">
        <v>12.550559353715199</v>
      </c>
      <c r="D2766" s="30">
        <v>60.702071460735297</v>
      </c>
    </row>
    <row r="2767" spans="1:4" x14ac:dyDescent="0.2">
      <c r="A2767" s="30">
        <v>12.555473224312999</v>
      </c>
      <c r="D2767" s="30">
        <v>60.6576550225465</v>
      </c>
    </row>
    <row r="2768" spans="1:4" x14ac:dyDescent="0.2">
      <c r="A2768" s="30">
        <v>12.560387094910901</v>
      </c>
      <c r="D2768" s="30">
        <v>60.5601064182991</v>
      </c>
    </row>
    <row r="2769" spans="1:4" x14ac:dyDescent="0.2">
      <c r="A2769" s="30">
        <v>12.565300965508801</v>
      </c>
      <c r="D2769" s="30">
        <v>60.463879958831598</v>
      </c>
    </row>
    <row r="2770" spans="1:4" x14ac:dyDescent="0.2">
      <c r="A2770" s="30">
        <v>12.5702148361067</v>
      </c>
      <c r="D2770" s="30">
        <v>60.370983267752699</v>
      </c>
    </row>
    <row r="2771" spans="1:4" x14ac:dyDescent="0.2">
      <c r="A2771" s="30">
        <v>12.575128706704501</v>
      </c>
      <c r="D2771" s="30">
        <v>60.279747395990697</v>
      </c>
    </row>
    <row r="2772" spans="1:4" x14ac:dyDescent="0.2">
      <c r="A2772" s="30">
        <v>12.5800425773024</v>
      </c>
      <c r="D2772" s="30">
        <v>60.2013411575454</v>
      </c>
    </row>
    <row r="2773" spans="1:4" x14ac:dyDescent="0.2">
      <c r="A2773" s="30">
        <v>12.5849564479003</v>
      </c>
      <c r="D2773" s="30">
        <v>60.132421033185501</v>
      </c>
    </row>
    <row r="2774" spans="1:4" x14ac:dyDescent="0.2">
      <c r="A2774" s="30">
        <v>12.5898703184981</v>
      </c>
      <c r="D2774" s="30">
        <v>60.080121324184198</v>
      </c>
    </row>
    <row r="2775" spans="1:4" x14ac:dyDescent="0.2">
      <c r="A2775" s="30">
        <v>12.594784189096</v>
      </c>
      <c r="D2775" s="30">
        <v>60.0378145226694</v>
      </c>
    </row>
    <row r="2776" spans="1:4" x14ac:dyDescent="0.2">
      <c r="A2776" s="30">
        <v>12.5996980596939</v>
      </c>
      <c r="D2776" s="30">
        <v>59.989674309788597</v>
      </c>
    </row>
    <row r="2777" spans="1:4" x14ac:dyDescent="0.2">
      <c r="A2777" s="30">
        <v>12.604611930291799</v>
      </c>
      <c r="D2777" s="30">
        <v>59.920195597217301</v>
      </c>
    </row>
    <row r="2778" spans="1:4" x14ac:dyDescent="0.2">
      <c r="A2778" s="30">
        <v>12.6095258008896</v>
      </c>
      <c r="D2778" s="30">
        <v>59.834476383919899</v>
      </c>
    </row>
    <row r="2779" spans="1:4" x14ac:dyDescent="0.2">
      <c r="A2779" s="30">
        <v>12.614439671487499</v>
      </c>
      <c r="D2779" s="30">
        <v>59.7302444919032</v>
      </c>
    </row>
    <row r="2780" spans="1:4" x14ac:dyDescent="0.2">
      <c r="A2780" s="30">
        <v>12.619353542085401</v>
      </c>
      <c r="D2780" s="30">
        <v>59.621598060333397</v>
      </c>
    </row>
    <row r="2781" spans="1:4" x14ac:dyDescent="0.2">
      <c r="A2781" s="30">
        <v>12.624267412683199</v>
      </c>
      <c r="D2781" s="30">
        <v>59.523044949250199</v>
      </c>
    </row>
    <row r="2782" spans="1:4" x14ac:dyDescent="0.2">
      <c r="A2782" s="30">
        <v>12.629181283281101</v>
      </c>
      <c r="D2782" s="30">
        <v>59.422577723381401</v>
      </c>
    </row>
    <row r="2783" spans="1:4" x14ac:dyDescent="0.2">
      <c r="A2783" s="30">
        <v>12.634095153879001</v>
      </c>
      <c r="D2783" s="30">
        <v>59.323501799760699</v>
      </c>
    </row>
    <row r="2784" spans="1:4" x14ac:dyDescent="0.2">
      <c r="A2784" s="30">
        <v>12.639009024476801</v>
      </c>
      <c r="D2784" s="30">
        <v>59.228739257189702</v>
      </c>
    </row>
    <row r="2785" spans="1:4" x14ac:dyDescent="0.2">
      <c r="A2785" s="30">
        <v>12.6439228950747</v>
      </c>
      <c r="D2785" s="30">
        <v>59.136675217804203</v>
      </c>
    </row>
    <row r="2786" spans="1:4" x14ac:dyDescent="0.2">
      <c r="A2786" s="30">
        <v>12.6488367656726</v>
      </c>
      <c r="D2786" s="30">
        <v>59.042436518410398</v>
      </c>
    </row>
    <row r="2787" spans="1:4" x14ac:dyDescent="0.2">
      <c r="A2787" s="30">
        <v>12.6537506362705</v>
      </c>
      <c r="D2787" s="30">
        <v>58.943762675573701</v>
      </c>
    </row>
    <row r="2788" spans="1:4" x14ac:dyDescent="0.2">
      <c r="A2788" s="30">
        <v>12.6586645068683</v>
      </c>
      <c r="D2788" s="30">
        <v>58.851595504975798</v>
      </c>
    </row>
    <row r="2789" spans="1:4" x14ac:dyDescent="0.2">
      <c r="A2789" s="30">
        <v>12.6635783774662</v>
      </c>
      <c r="D2789" s="30">
        <v>58.771152756062499</v>
      </c>
    </row>
    <row r="2790" spans="1:4" x14ac:dyDescent="0.2">
      <c r="A2790" s="30">
        <v>12.668492248064</v>
      </c>
      <c r="D2790" s="30">
        <v>58.684386588473899</v>
      </c>
    </row>
    <row r="2791" spans="1:4" x14ac:dyDescent="0.2">
      <c r="A2791" s="30">
        <v>12.6734061186619</v>
      </c>
      <c r="D2791" s="30">
        <v>58.592529487481798</v>
      </c>
    </row>
    <row r="2792" spans="1:4" x14ac:dyDescent="0.2">
      <c r="A2792" s="30">
        <v>12.6783199892598</v>
      </c>
      <c r="D2792" s="30">
        <v>58.497395911826203</v>
      </c>
    </row>
    <row r="2793" spans="1:4" x14ac:dyDescent="0.2">
      <c r="A2793" s="30">
        <v>12.683233859857699</v>
      </c>
      <c r="D2793" s="30">
        <v>58.406046012166101</v>
      </c>
    </row>
    <row r="2794" spans="1:4" x14ac:dyDescent="0.2">
      <c r="A2794" s="30">
        <v>12.688147730455601</v>
      </c>
      <c r="D2794" s="30">
        <v>58.309143298407299</v>
      </c>
    </row>
    <row r="2795" spans="1:4" x14ac:dyDescent="0.2">
      <c r="A2795" s="30">
        <v>12.693061601053399</v>
      </c>
      <c r="D2795" s="30">
        <v>58.215541809053597</v>
      </c>
    </row>
    <row r="2796" spans="1:4" x14ac:dyDescent="0.2">
      <c r="A2796" s="30">
        <v>12.697975471651301</v>
      </c>
      <c r="D2796" s="30">
        <v>58.132493149901698</v>
      </c>
    </row>
    <row r="2797" spans="1:4" x14ac:dyDescent="0.2">
      <c r="A2797" s="30">
        <v>12.702889342249099</v>
      </c>
      <c r="D2797" s="30">
        <v>58.056891534733502</v>
      </c>
    </row>
    <row r="2798" spans="1:4" x14ac:dyDescent="0.2">
      <c r="A2798" s="30">
        <v>12.707803212847001</v>
      </c>
      <c r="D2798" s="30">
        <v>57.979467972516701</v>
      </c>
    </row>
    <row r="2799" spans="1:4" x14ac:dyDescent="0.2">
      <c r="A2799" s="30">
        <v>12.7127170834449</v>
      </c>
      <c r="D2799" s="30">
        <v>57.903451514845898</v>
      </c>
    </row>
    <row r="2800" spans="1:4" x14ac:dyDescent="0.2">
      <c r="A2800" s="30">
        <v>12.7176309540428</v>
      </c>
      <c r="D2800" s="30">
        <v>57.827061602342297</v>
      </c>
    </row>
    <row r="2801" spans="1:4" x14ac:dyDescent="0.2">
      <c r="A2801" s="30">
        <v>12.7225448246407</v>
      </c>
      <c r="D2801" s="30">
        <v>57.749974356463497</v>
      </c>
    </row>
    <row r="2802" spans="1:4" x14ac:dyDescent="0.2">
      <c r="A2802" s="30">
        <v>12.7274586952385</v>
      </c>
      <c r="D2802" s="30">
        <v>57.660768466915201</v>
      </c>
    </row>
    <row r="2803" spans="1:4" x14ac:dyDescent="0.2">
      <c r="A2803" s="30">
        <v>12.7323725658364</v>
      </c>
      <c r="D2803" s="30">
        <v>57.556236739188101</v>
      </c>
    </row>
    <row r="2804" spans="1:4" x14ac:dyDescent="0.2">
      <c r="A2804" s="30">
        <v>12.7372864364342</v>
      </c>
      <c r="D2804" s="30">
        <v>57.448217578364897</v>
      </c>
    </row>
    <row r="2805" spans="1:4" x14ac:dyDescent="0.2">
      <c r="A2805" s="30">
        <v>12.7422003070321</v>
      </c>
      <c r="D2805" s="30">
        <v>57.342933581730399</v>
      </c>
    </row>
    <row r="2806" spans="1:4" x14ac:dyDescent="0.2">
      <c r="A2806" s="30">
        <v>12.747114177629999</v>
      </c>
      <c r="D2806" s="30">
        <v>57.253114668093197</v>
      </c>
    </row>
    <row r="2807" spans="1:4" x14ac:dyDescent="0.2">
      <c r="A2807" s="30">
        <v>12.752028048227899</v>
      </c>
      <c r="D2807" s="30">
        <v>57.180467432339803</v>
      </c>
    </row>
    <row r="2808" spans="1:4" x14ac:dyDescent="0.2">
      <c r="A2808" s="30">
        <v>12.756941918825801</v>
      </c>
      <c r="D2808" s="30">
        <v>57.105239347766798</v>
      </c>
    </row>
    <row r="2809" spans="1:4" x14ac:dyDescent="0.2">
      <c r="A2809" s="30">
        <v>12.761855789423601</v>
      </c>
      <c r="D2809" s="30">
        <v>57.034183807526802</v>
      </c>
    </row>
    <row r="2810" spans="1:4" x14ac:dyDescent="0.2">
      <c r="A2810" s="30">
        <v>12.766769660021501</v>
      </c>
      <c r="D2810" s="30">
        <v>56.948508421108997</v>
      </c>
    </row>
    <row r="2811" spans="1:4" x14ac:dyDescent="0.2">
      <c r="A2811" s="30">
        <v>12.771683530619301</v>
      </c>
      <c r="D2811" s="30">
        <v>56.861922141615203</v>
      </c>
    </row>
    <row r="2812" spans="1:4" x14ac:dyDescent="0.2">
      <c r="A2812" s="30">
        <v>12.776597401217201</v>
      </c>
      <c r="D2812" s="30">
        <v>56.7702585426374</v>
      </c>
    </row>
    <row r="2813" spans="1:4" x14ac:dyDescent="0.2">
      <c r="A2813" s="30">
        <v>12.7815112718151</v>
      </c>
      <c r="D2813" s="30">
        <v>56.6750267817009</v>
      </c>
    </row>
    <row r="2814" spans="1:4" x14ac:dyDescent="0.2">
      <c r="A2814" s="30">
        <v>12.786425142413</v>
      </c>
      <c r="D2814" s="30">
        <v>56.586183682885803</v>
      </c>
    </row>
    <row r="2815" spans="1:4" x14ac:dyDescent="0.2">
      <c r="A2815" s="30">
        <v>12.7913390130109</v>
      </c>
      <c r="D2815" s="30">
        <v>56.505847703298002</v>
      </c>
    </row>
    <row r="2816" spans="1:4" x14ac:dyDescent="0.2">
      <c r="A2816" s="30">
        <v>12.7962528836087</v>
      </c>
      <c r="D2816" s="30">
        <v>56.432854912970498</v>
      </c>
    </row>
    <row r="2817" spans="1:4" x14ac:dyDescent="0.2">
      <c r="A2817" s="30">
        <v>12.8011667542066</v>
      </c>
      <c r="D2817" s="30">
        <v>56.359916087694899</v>
      </c>
    </row>
    <row r="2818" spans="1:4" x14ac:dyDescent="0.2">
      <c r="A2818" s="30">
        <v>12.8060806248044</v>
      </c>
      <c r="D2818" s="30">
        <v>56.313484536362203</v>
      </c>
    </row>
    <row r="2819" spans="1:4" x14ac:dyDescent="0.2">
      <c r="A2819" s="30">
        <v>12.8109944954023</v>
      </c>
      <c r="D2819" s="30">
        <v>56.265324110156698</v>
      </c>
    </row>
    <row r="2820" spans="1:4" x14ac:dyDescent="0.2">
      <c r="A2820" s="30">
        <v>12.815908366000199</v>
      </c>
      <c r="D2820" s="30">
        <v>56.211260048156298</v>
      </c>
    </row>
    <row r="2821" spans="1:4" x14ac:dyDescent="0.2">
      <c r="A2821" s="30">
        <v>12.820822236598101</v>
      </c>
      <c r="D2821" s="30">
        <v>56.142928514408801</v>
      </c>
    </row>
    <row r="2822" spans="1:4" x14ac:dyDescent="0.2">
      <c r="A2822" s="30">
        <v>12.825736107196001</v>
      </c>
      <c r="D2822" s="30">
        <v>56.075732423178899</v>
      </c>
    </row>
    <row r="2823" spans="1:4" x14ac:dyDescent="0.2">
      <c r="A2823" s="30">
        <v>12.830649977793801</v>
      </c>
      <c r="D2823" s="30">
        <v>55.997613815266902</v>
      </c>
    </row>
    <row r="2824" spans="1:4" x14ac:dyDescent="0.2">
      <c r="A2824" s="30">
        <v>12.835563848391701</v>
      </c>
      <c r="D2824" s="30">
        <v>55.919112343174199</v>
      </c>
    </row>
    <row r="2825" spans="1:4" x14ac:dyDescent="0.2">
      <c r="A2825" s="30">
        <v>12.840477718989501</v>
      </c>
      <c r="D2825" s="30">
        <v>55.868496971484198</v>
      </c>
    </row>
    <row r="2826" spans="1:4" x14ac:dyDescent="0.2">
      <c r="A2826" s="30">
        <v>12.8453915895874</v>
      </c>
      <c r="D2826" s="30">
        <v>55.826965356932398</v>
      </c>
    </row>
    <row r="2827" spans="1:4" x14ac:dyDescent="0.2">
      <c r="A2827" s="30">
        <v>12.8503054601853</v>
      </c>
      <c r="D2827" s="30">
        <v>55.7698138668759</v>
      </c>
    </row>
    <row r="2828" spans="1:4" x14ac:dyDescent="0.2">
      <c r="A2828" s="30">
        <v>12.8552193307832</v>
      </c>
      <c r="D2828" s="30">
        <v>55.692049529996702</v>
      </c>
    </row>
    <row r="2829" spans="1:4" x14ac:dyDescent="0.2">
      <c r="A2829" s="30">
        <v>12.860133201381</v>
      </c>
      <c r="D2829" s="30">
        <v>55.610422974829497</v>
      </c>
    </row>
    <row r="2830" spans="1:4" x14ac:dyDescent="0.2">
      <c r="A2830" s="30">
        <v>12.8650470719789</v>
      </c>
      <c r="D2830" s="30">
        <v>55.539376555971103</v>
      </c>
    </row>
    <row r="2831" spans="1:4" x14ac:dyDescent="0.2">
      <c r="A2831" s="30">
        <v>12.8699609425768</v>
      </c>
      <c r="D2831" s="30">
        <v>55.471725244840897</v>
      </c>
    </row>
    <row r="2832" spans="1:4" x14ac:dyDescent="0.2">
      <c r="A2832" s="30">
        <v>12.8748748131746</v>
      </c>
      <c r="D2832" s="30">
        <v>55.402576470144602</v>
      </c>
    </row>
    <row r="2833" spans="1:4" x14ac:dyDescent="0.2">
      <c r="A2833" s="30">
        <v>12.8797886837725</v>
      </c>
      <c r="D2833" s="30">
        <v>55.322302749820601</v>
      </c>
    </row>
    <row r="2834" spans="1:4" x14ac:dyDescent="0.2">
      <c r="A2834" s="30">
        <v>12.884702554370399</v>
      </c>
      <c r="D2834" s="30">
        <v>55.232230319951299</v>
      </c>
    </row>
    <row r="2835" spans="1:4" x14ac:dyDescent="0.2">
      <c r="A2835" s="30">
        <v>12.889616424968199</v>
      </c>
      <c r="D2835" s="30">
        <v>55.150268474548</v>
      </c>
    </row>
    <row r="2836" spans="1:4" x14ac:dyDescent="0.2">
      <c r="A2836" s="30">
        <v>12.894530295566099</v>
      </c>
      <c r="D2836" s="30">
        <v>55.079845983157803</v>
      </c>
    </row>
    <row r="2837" spans="1:4" x14ac:dyDescent="0.2">
      <c r="A2837" s="30">
        <v>12.899444166164001</v>
      </c>
      <c r="D2837" s="30">
        <v>55.005796280346701</v>
      </c>
    </row>
    <row r="2838" spans="1:4" x14ac:dyDescent="0.2">
      <c r="A2838" s="30">
        <v>12.9043580367619</v>
      </c>
      <c r="D2838" s="30">
        <v>54.920901863534603</v>
      </c>
    </row>
    <row r="2839" spans="1:4" x14ac:dyDescent="0.2">
      <c r="A2839" s="30">
        <v>12.909271907359701</v>
      </c>
      <c r="D2839" s="30">
        <v>54.845563555443597</v>
      </c>
    </row>
    <row r="2840" spans="1:4" x14ac:dyDescent="0.2">
      <c r="A2840" s="30">
        <v>12.9141857779576</v>
      </c>
      <c r="D2840" s="30">
        <v>54.7781357069751</v>
      </c>
    </row>
    <row r="2841" spans="1:4" x14ac:dyDescent="0.2">
      <c r="A2841" s="30">
        <v>12.9190996485555</v>
      </c>
      <c r="D2841" s="30">
        <v>54.710513430724497</v>
      </c>
    </row>
    <row r="2842" spans="1:4" x14ac:dyDescent="0.2">
      <c r="A2842" s="30">
        <v>12.9240135191533</v>
      </c>
      <c r="D2842" s="30">
        <v>54.647947141629899</v>
      </c>
    </row>
    <row r="2843" spans="1:4" x14ac:dyDescent="0.2">
      <c r="A2843" s="30">
        <v>12.9289273897512</v>
      </c>
      <c r="D2843" s="30">
        <v>54.585152010122201</v>
      </c>
    </row>
    <row r="2844" spans="1:4" x14ac:dyDescent="0.2">
      <c r="A2844" s="30">
        <v>12.9338412603491</v>
      </c>
      <c r="D2844" s="30">
        <v>54.5146694435768</v>
      </c>
    </row>
    <row r="2845" spans="1:4" x14ac:dyDescent="0.2">
      <c r="A2845" s="30">
        <v>12.938755130946999</v>
      </c>
      <c r="D2845" s="30">
        <v>54.422227951137103</v>
      </c>
    </row>
    <row r="2846" spans="1:4" x14ac:dyDescent="0.2">
      <c r="A2846" s="30">
        <v>12.9436690015448</v>
      </c>
      <c r="D2846" s="30">
        <v>54.325857940495297</v>
      </c>
    </row>
    <row r="2847" spans="1:4" x14ac:dyDescent="0.2">
      <c r="A2847" s="30">
        <v>12.948582872142699</v>
      </c>
      <c r="D2847" s="30">
        <v>54.240544479809699</v>
      </c>
    </row>
    <row r="2848" spans="1:4" x14ac:dyDescent="0.2">
      <c r="A2848" s="30">
        <v>12.9534967427405</v>
      </c>
      <c r="D2848" s="30">
        <v>54.146702468772503</v>
      </c>
    </row>
    <row r="2849" spans="1:4" x14ac:dyDescent="0.2">
      <c r="A2849" s="30">
        <v>12.958410613338399</v>
      </c>
      <c r="D2849" s="30">
        <v>54.045736142220903</v>
      </c>
    </row>
    <row r="2850" spans="1:4" x14ac:dyDescent="0.2">
      <c r="A2850" s="30">
        <v>12.963324483936301</v>
      </c>
      <c r="D2850" s="30">
        <v>53.957281627311801</v>
      </c>
    </row>
    <row r="2851" spans="1:4" x14ac:dyDescent="0.2">
      <c r="A2851" s="30">
        <v>12.968238354534201</v>
      </c>
      <c r="D2851" s="30">
        <v>53.864083630183998</v>
      </c>
    </row>
    <row r="2852" spans="1:4" x14ac:dyDescent="0.2">
      <c r="A2852" s="30">
        <v>12.9731522251321</v>
      </c>
      <c r="D2852" s="30">
        <v>53.767481870469801</v>
      </c>
    </row>
    <row r="2853" spans="1:4" x14ac:dyDescent="0.2">
      <c r="A2853" s="30">
        <v>12.978066095729901</v>
      </c>
      <c r="D2853" s="30">
        <v>53.678551013583998</v>
      </c>
    </row>
    <row r="2854" spans="1:4" x14ac:dyDescent="0.2">
      <c r="A2854" s="30">
        <v>12.9829799663278</v>
      </c>
      <c r="D2854" s="30">
        <v>53.599573158307201</v>
      </c>
    </row>
    <row r="2855" spans="1:4" x14ac:dyDescent="0.2">
      <c r="A2855" s="30">
        <v>12.987893836925601</v>
      </c>
      <c r="D2855" s="30">
        <v>53.558264778690898</v>
      </c>
    </row>
    <row r="2856" spans="1:4" x14ac:dyDescent="0.2">
      <c r="A2856" s="30">
        <v>12.9928077075235</v>
      </c>
      <c r="D2856" s="30">
        <v>53.533847990461702</v>
      </c>
    </row>
    <row r="2857" spans="1:4" x14ac:dyDescent="0.2">
      <c r="A2857" s="30">
        <v>12.9977215781214</v>
      </c>
      <c r="D2857" s="30">
        <v>53.5033242029184</v>
      </c>
    </row>
    <row r="2858" spans="1:4" x14ac:dyDescent="0.2">
      <c r="A2858" s="30">
        <v>13.0026354487193</v>
      </c>
      <c r="D2858" s="30">
        <v>53.435015763077701</v>
      </c>
    </row>
    <row r="2859" spans="1:4" x14ac:dyDescent="0.2">
      <c r="A2859" s="30">
        <v>13.007549319317199</v>
      </c>
      <c r="D2859" s="30">
        <v>53.384162831178301</v>
      </c>
    </row>
    <row r="2860" spans="1:4" x14ac:dyDescent="0.2">
      <c r="A2860" s="30">
        <v>13.012463189915</v>
      </c>
      <c r="D2860" s="30">
        <v>53.3513778672136</v>
      </c>
    </row>
    <row r="2861" spans="1:4" x14ac:dyDescent="0.2">
      <c r="A2861" s="30">
        <v>13.017377060512899</v>
      </c>
      <c r="D2861" s="30">
        <v>53.327089910227897</v>
      </c>
    </row>
    <row r="2862" spans="1:4" x14ac:dyDescent="0.2">
      <c r="A2862" s="30">
        <v>13.0222909311107</v>
      </c>
      <c r="D2862" s="30">
        <v>53.291695618395302</v>
      </c>
    </row>
    <row r="2863" spans="1:4" x14ac:dyDescent="0.2">
      <c r="A2863" s="30">
        <v>13.027204801708599</v>
      </c>
      <c r="D2863" s="30">
        <v>53.241536466272301</v>
      </c>
    </row>
    <row r="2864" spans="1:4" x14ac:dyDescent="0.2">
      <c r="A2864" s="30">
        <v>13.032118672306501</v>
      </c>
      <c r="D2864" s="30">
        <v>53.199743047584903</v>
      </c>
    </row>
    <row r="2865" spans="1:4" x14ac:dyDescent="0.2">
      <c r="A2865" s="30">
        <v>13.037032542904401</v>
      </c>
      <c r="D2865" s="30">
        <v>53.161151255239403</v>
      </c>
    </row>
    <row r="2866" spans="1:4" x14ac:dyDescent="0.2">
      <c r="A2866" s="30">
        <v>13.0419464135023</v>
      </c>
      <c r="D2866" s="30">
        <v>53.1089213129409</v>
      </c>
    </row>
    <row r="2867" spans="1:4" x14ac:dyDescent="0.2">
      <c r="A2867" s="30">
        <v>13.0468602841001</v>
      </c>
      <c r="D2867" s="30">
        <v>53.052675917032097</v>
      </c>
    </row>
    <row r="2868" spans="1:4" x14ac:dyDescent="0.2">
      <c r="A2868" s="30">
        <v>13.051774154698</v>
      </c>
      <c r="D2868" s="30">
        <v>52.979627144516797</v>
      </c>
    </row>
    <row r="2869" spans="1:4" x14ac:dyDescent="0.2">
      <c r="A2869" s="30">
        <v>13.0566880252958</v>
      </c>
      <c r="D2869" s="30">
        <v>52.913727300392097</v>
      </c>
    </row>
    <row r="2870" spans="1:4" x14ac:dyDescent="0.2">
      <c r="A2870" s="30">
        <v>13.0616018958937</v>
      </c>
      <c r="D2870" s="30">
        <v>52.8753005924289</v>
      </c>
    </row>
    <row r="2871" spans="1:4" x14ac:dyDescent="0.2">
      <c r="A2871" s="30">
        <v>13.0665157664916</v>
      </c>
      <c r="D2871" s="30">
        <v>52.842160329249701</v>
      </c>
    </row>
    <row r="2872" spans="1:4" x14ac:dyDescent="0.2">
      <c r="A2872" s="30">
        <v>13.0714296370895</v>
      </c>
      <c r="D2872" s="30">
        <v>52.817954561184898</v>
      </c>
    </row>
    <row r="2873" spans="1:4" x14ac:dyDescent="0.2">
      <c r="A2873" s="30">
        <v>13.0763435076873</v>
      </c>
      <c r="D2873" s="30">
        <v>52.788577489386697</v>
      </c>
    </row>
    <row r="2874" spans="1:4" x14ac:dyDescent="0.2">
      <c r="A2874" s="30">
        <v>13.0812573782852</v>
      </c>
      <c r="D2874" s="30">
        <v>52.751587785273301</v>
      </c>
    </row>
    <row r="2875" spans="1:4" x14ac:dyDescent="0.2">
      <c r="A2875" s="30">
        <v>13.086171248883099</v>
      </c>
      <c r="D2875" s="30">
        <v>52.710930577434397</v>
      </c>
    </row>
    <row r="2876" spans="1:4" x14ac:dyDescent="0.2">
      <c r="A2876" s="30">
        <v>13.091085119480899</v>
      </c>
      <c r="D2876" s="30">
        <v>52.641999547196598</v>
      </c>
    </row>
    <row r="2877" spans="1:4" x14ac:dyDescent="0.2">
      <c r="A2877" s="30">
        <v>13.095998990078799</v>
      </c>
      <c r="D2877" s="30">
        <v>52.559015672842001</v>
      </c>
    </row>
    <row r="2878" spans="1:4" x14ac:dyDescent="0.2">
      <c r="A2878" s="30">
        <v>13.100912860676701</v>
      </c>
      <c r="D2878" s="30">
        <v>52.496098280559899</v>
      </c>
    </row>
    <row r="2879" spans="1:4" x14ac:dyDescent="0.2">
      <c r="A2879" s="30">
        <v>13.1058267312746</v>
      </c>
      <c r="D2879" s="30">
        <v>52.443444187479699</v>
      </c>
    </row>
    <row r="2880" spans="1:4" x14ac:dyDescent="0.2">
      <c r="A2880" s="30">
        <v>13.110740601872401</v>
      </c>
      <c r="D2880" s="30">
        <v>52.397022485955297</v>
      </c>
    </row>
    <row r="2881" spans="1:4" x14ac:dyDescent="0.2">
      <c r="A2881" s="30">
        <v>13.1156544724703</v>
      </c>
      <c r="D2881" s="30">
        <v>52.354518804388903</v>
      </c>
    </row>
    <row r="2882" spans="1:4" x14ac:dyDescent="0.2">
      <c r="A2882" s="30">
        <v>13.1205683430682</v>
      </c>
      <c r="D2882" s="30">
        <v>52.326999764035598</v>
      </c>
    </row>
    <row r="2883" spans="1:4" x14ac:dyDescent="0.2">
      <c r="A2883" s="30">
        <v>13.125482213666</v>
      </c>
      <c r="D2883" s="30">
        <v>52.300711709633397</v>
      </c>
    </row>
    <row r="2884" spans="1:4" x14ac:dyDescent="0.2">
      <c r="A2884" s="30">
        <v>13.1303960842639</v>
      </c>
      <c r="D2884" s="30">
        <v>52.277751320145597</v>
      </c>
    </row>
    <row r="2885" spans="1:4" x14ac:dyDescent="0.2">
      <c r="A2885" s="30">
        <v>13.1353099548618</v>
      </c>
      <c r="D2885" s="30">
        <v>52.2267352119352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574ED-970F-E544-ADB6-F6BAEB892894}">
  <dimension ref="A1:K71"/>
  <sheetViews>
    <sheetView workbookViewId="0">
      <selection activeCell="L11" sqref="L11"/>
    </sheetView>
  </sheetViews>
  <sheetFormatPr baseColWidth="10" defaultRowHeight="16" x14ac:dyDescent="0.2"/>
  <cols>
    <col min="2" max="2" width="14" customWidth="1"/>
    <col min="3" max="3" width="17.1640625" customWidth="1"/>
    <col min="4" max="4" width="19.33203125" customWidth="1"/>
    <col min="5" max="5" width="33.5" customWidth="1"/>
  </cols>
  <sheetData>
    <row r="1" spans="1:11" ht="24" x14ac:dyDescent="0.2">
      <c r="A1" s="35" t="s">
        <v>128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x14ac:dyDescent="0.2">
      <c r="B3" s="36" t="s">
        <v>101</v>
      </c>
      <c r="C3" s="37"/>
      <c r="D3" s="37"/>
      <c r="E3" s="38"/>
    </row>
    <row r="4" spans="1:11" x14ac:dyDescent="0.2">
      <c r="B4" s="18" t="s">
        <v>102</v>
      </c>
      <c r="C4" s="19" t="s">
        <v>103</v>
      </c>
      <c r="D4" s="19" t="s">
        <v>104</v>
      </c>
      <c r="E4" s="20" t="s">
        <v>105</v>
      </c>
    </row>
    <row r="5" spans="1:11" x14ac:dyDescent="0.2">
      <c r="B5" s="34" t="s">
        <v>106</v>
      </c>
      <c r="C5" t="s">
        <v>107</v>
      </c>
      <c r="D5" s="21">
        <v>2.003E-5</v>
      </c>
      <c r="E5" s="22">
        <v>3.6720000000000002E-6</v>
      </c>
    </row>
    <row r="6" spans="1:11" x14ac:dyDescent="0.2">
      <c r="B6" s="34"/>
      <c r="C6" t="s">
        <v>108</v>
      </c>
      <c r="D6">
        <v>1</v>
      </c>
      <c r="E6" s="23">
        <v>0</v>
      </c>
    </row>
    <row r="7" spans="1:11" x14ac:dyDescent="0.2">
      <c r="B7" s="34"/>
      <c r="C7" t="s">
        <v>109</v>
      </c>
      <c r="D7">
        <v>-33.200000000000003</v>
      </c>
      <c r="E7" s="23">
        <v>1.5609999999999999</v>
      </c>
    </row>
    <row r="8" spans="1:11" x14ac:dyDescent="0.2">
      <c r="B8" s="34"/>
      <c r="C8" t="s">
        <v>110</v>
      </c>
      <c r="D8" s="21">
        <v>49930</v>
      </c>
      <c r="E8" s="23"/>
    </row>
    <row r="9" spans="1:11" x14ac:dyDescent="0.2">
      <c r="B9" s="34"/>
      <c r="C9" t="s">
        <v>111</v>
      </c>
      <c r="D9">
        <v>6.383</v>
      </c>
      <c r="E9" s="23"/>
    </row>
    <row r="10" spans="1:11" x14ac:dyDescent="0.2">
      <c r="B10" s="34"/>
      <c r="C10" t="s">
        <v>112</v>
      </c>
      <c r="D10">
        <v>-26.82</v>
      </c>
      <c r="E10" s="23"/>
    </row>
    <row r="11" spans="1:11" x14ac:dyDescent="0.2">
      <c r="B11" s="34"/>
      <c r="C11" t="s">
        <v>113</v>
      </c>
      <c r="D11">
        <v>-21.41</v>
      </c>
      <c r="E11" s="23"/>
    </row>
    <row r="12" spans="1:11" x14ac:dyDescent="0.2">
      <c r="B12" s="24" t="s">
        <v>114</v>
      </c>
      <c r="C12" t="s">
        <v>115</v>
      </c>
      <c r="D12">
        <v>-2.8641700000000001</v>
      </c>
      <c r="E12" s="23">
        <v>1.31972</v>
      </c>
    </row>
    <row r="13" spans="1:11" x14ac:dyDescent="0.2">
      <c r="B13" s="25"/>
      <c r="C13" s="26"/>
      <c r="D13" s="26" t="s">
        <v>116</v>
      </c>
      <c r="E13" s="27">
        <v>90</v>
      </c>
    </row>
    <row r="15" spans="1:11" x14ac:dyDescent="0.2">
      <c r="A15" t="s">
        <v>117</v>
      </c>
      <c r="B15" t="s">
        <v>118</v>
      </c>
      <c r="C15" t="s">
        <v>119</v>
      </c>
      <c r="D15" t="s">
        <v>120</v>
      </c>
      <c r="E15" t="s">
        <v>121</v>
      </c>
      <c r="F15" t="s">
        <v>122</v>
      </c>
      <c r="G15" t="s">
        <v>123</v>
      </c>
      <c r="H15" t="s">
        <v>124</v>
      </c>
      <c r="I15" t="s">
        <v>125</v>
      </c>
      <c r="J15" t="s">
        <v>126</v>
      </c>
      <c r="K15" t="s">
        <v>127</v>
      </c>
    </row>
    <row r="16" spans="1:11" x14ac:dyDescent="0.2">
      <c r="A16">
        <v>1</v>
      </c>
      <c r="B16">
        <v>-140.01574659168932</v>
      </c>
      <c r="C16">
        <v>5</v>
      </c>
      <c r="D16">
        <v>5.0000000000000001E-9</v>
      </c>
      <c r="E16">
        <v>2.2500000000000003E-8</v>
      </c>
      <c r="F16">
        <v>0.22222222222222221</v>
      </c>
      <c r="G16">
        <v>185</v>
      </c>
      <c r="H16">
        <v>-138.10597018798967</v>
      </c>
      <c r="I16">
        <v>-2.8641697260406218</v>
      </c>
      <c r="J16">
        <v>-140.97013991403028</v>
      </c>
      <c r="K16">
        <v>0.95439332234096241</v>
      </c>
    </row>
    <row r="17" spans="1:11" x14ac:dyDescent="0.2">
      <c r="A17">
        <v>2</v>
      </c>
      <c r="B17">
        <v>-128.27590450730949</v>
      </c>
      <c r="C17">
        <v>5</v>
      </c>
      <c r="D17">
        <v>9.8648648648648658E-9</v>
      </c>
      <c r="E17">
        <v>2.1891891891891895E-8</v>
      </c>
      <c r="F17">
        <v>0.45061728395061729</v>
      </c>
      <c r="G17">
        <v>185</v>
      </c>
      <c r="H17">
        <v>-124.92753916011297</v>
      </c>
      <c r="I17">
        <v>-2.8641697260406218</v>
      </c>
      <c r="J17">
        <v>-127.7917088861536</v>
      </c>
      <c r="K17">
        <v>-0.48419562115589088</v>
      </c>
    </row>
    <row r="18" spans="1:11" x14ac:dyDescent="0.2">
      <c r="A18">
        <v>3</v>
      </c>
      <c r="B18">
        <v>-109.17350822140928</v>
      </c>
      <c r="C18">
        <v>5</v>
      </c>
      <c r="D18">
        <v>1.4598246895544193E-8</v>
      </c>
      <c r="E18">
        <v>2.1300219138056979E-8</v>
      </c>
      <c r="F18">
        <v>0.68535665294924542</v>
      </c>
      <c r="G18">
        <v>185</v>
      </c>
      <c r="H18">
        <v>-106.03629391958842</v>
      </c>
      <c r="I18">
        <v>-2.8641697260406218</v>
      </c>
      <c r="J18">
        <v>-108.90046364562903</v>
      </c>
      <c r="K18">
        <v>-0.2730445757802471</v>
      </c>
    </row>
    <row r="19" spans="1:11" x14ac:dyDescent="0.2">
      <c r="A19">
        <v>4</v>
      </c>
      <c r="B19">
        <v>-87.068246941877874</v>
      </c>
      <c r="C19">
        <v>5</v>
      </c>
      <c r="D19">
        <v>1.9203699682151106E-8</v>
      </c>
      <c r="E19">
        <v>2.0724537539731114E-8</v>
      </c>
      <c r="F19">
        <v>0.92661655997561332</v>
      </c>
      <c r="G19">
        <v>185</v>
      </c>
      <c r="H19">
        <v>-82.509898119273458</v>
      </c>
      <c r="I19">
        <v>-2.8641697260406218</v>
      </c>
      <c r="J19">
        <v>-85.374067845314073</v>
      </c>
      <c r="K19">
        <v>-1.6941790965638006</v>
      </c>
    </row>
    <row r="20" spans="1:11" x14ac:dyDescent="0.2">
      <c r="A20">
        <v>5</v>
      </c>
      <c r="B20">
        <v>-60.868191387531894</v>
      </c>
      <c r="C20">
        <v>5</v>
      </c>
      <c r="D20">
        <v>2.3684680771822695E-8</v>
      </c>
      <c r="E20">
        <v>2.0164414903522164E-8</v>
      </c>
      <c r="F20">
        <v>1.174578131086047</v>
      </c>
      <c r="G20">
        <v>185</v>
      </c>
      <c r="H20">
        <v>-58.892767084170366</v>
      </c>
      <c r="I20">
        <v>-2.8641697260406218</v>
      </c>
      <c r="J20">
        <v>-61.756936810210988</v>
      </c>
      <c r="K20">
        <v>0.88874542267909362</v>
      </c>
    </row>
    <row r="21" spans="1:11" x14ac:dyDescent="0.2">
      <c r="A21">
        <v>6</v>
      </c>
      <c r="B21">
        <v>-39.414309584948604</v>
      </c>
      <c r="C21">
        <v>5</v>
      </c>
      <c r="D21">
        <v>2.8044554264476139E-8</v>
      </c>
      <c r="E21">
        <v>1.9619430716940482E-8</v>
      </c>
      <c r="F21">
        <v>1.4294275236162153</v>
      </c>
      <c r="G21">
        <v>185</v>
      </c>
      <c r="H21">
        <v>-39.904066032798326</v>
      </c>
      <c r="I21">
        <v>-2.8641697260406218</v>
      </c>
      <c r="J21">
        <v>-42.768235758838948</v>
      </c>
      <c r="K21">
        <v>3.3539261738903434</v>
      </c>
    </row>
    <row r="22" spans="1:11" x14ac:dyDescent="0.2">
      <c r="A22">
        <v>7</v>
      </c>
      <c r="B22">
        <v>-30.859599274919489</v>
      </c>
      <c r="C22">
        <v>5</v>
      </c>
      <c r="D22">
        <v>3.2286593338409213E-8</v>
      </c>
      <c r="E22">
        <v>1.9089175832698849E-8</v>
      </c>
      <c r="F22">
        <v>1.6913560659388875</v>
      </c>
      <c r="G22">
        <v>185</v>
      </c>
      <c r="H22">
        <v>-26.816859812983591</v>
      </c>
      <c r="I22">
        <v>-2.8641697260406218</v>
      </c>
      <c r="J22">
        <v>-29.681029539024212</v>
      </c>
      <c r="K22">
        <v>-1.1785697358952767</v>
      </c>
    </row>
    <row r="23" spans="1:11" x14ac:dyDescent="0.2">
      <c r="A23">
        <v>8</v>
      </c>
      <c r="B23">
        <v>-21.436559910868986</v>
      </c>
      <c r="C23">
        <v>5</v>
      </c>
      <c r="D23">
        <v>3.6413982707641392E-8</v>
      </c>
      <c r="E23">
        <v>1.8573252161544828E-8</v>
      </c>
      <c r="F23">
        <v>1.9605604011038562</v>
      </c>
      <c r="G23">
        <v>185</v>
      </c>
      <c r="H23">
        <v>-18.386510372282139</v>
      </c>
      <c r="I23">
        <v>-2.8641697260406218</v>
      </c>
      <c r="J23">
        <v>-21.250680098322761</v>
      </c>
      <c r="K23">
        <v>-0.18587981254622576</v>
      </c>
    </row>
    <row r="24" spans="1:11" x14ac:dyDescent="0.2">
      <c r="A24">
        <v>9</v>
      </c>
      <c r="B24">
        <v>-19.751697564713446</v>
      </c>
      <c r="C24">
        <v>5</v>
      </c>
      <c r="D24">
        <v>4.042982101284027E-8</v>
      </c>
      <c r="E24">
        <v>1.8071272373394967E-8</v>
      </c>
      <c r="F24">
        <v>2.2372426344678522</v>
      </c>
      <c r="G24">
        <v>185</v>
      </c>
      <c r="H24">
        <v>-12.999153337211805</v>
      </c>
      <c r="I24">
        <v>-2.8641697260406218</v>
      </c>
      <c r="J24">
        <v>-15.863323063252427</v>
      </c>
      <c r="K24">
        <v>-3.8883745014610192</v>
      </c>
    </row>
    <row r="25" spans="1:11" x14ac:dyDescent="0.2">
      <c r="A25">
        <v>10</v>
      </c>
      <c r="B25">
        <v>-14.594707728124753</v>
      </c>
      <c r="C25">
        <v>5</v>
      </c>
      <c r="D25">
        <v>4.4337123147628371E-8</v>
      </c>
      <c r="E25">
        <v>1.7582859606546457E-8</v>
      </c>
      <c r="F25">
        <v>2.5216104854252919</v>
      </c>
      <c r="G25">
        <v>185</v>
      </c>
      <c r="H25">
        <v>-9.4852193140014265</v>
      </c>
      <c r="I25">
        <v>-2.8641697260406218</v>
      </c>
      <c r="J25">
        <v>-12.349389040042048</v>
      </c>
      <c r="K25">
        <v>-2.2453186880827047</v>
      </c>
    </row>
    <row r="26" spans="1:11" x14ac:dyDescent="0.2">
      <c r="A26">
        <v>11</v>
      </c>
      <c r="B26">
        <v>-10.43850610112402</v>
      </c>
      <c r="C26">
        <v>5</v>
      </c>
      <c r="D26">
        <v>4.8138822522016792E-8</v>
      </c>
      <c r="E26">
        <v>1.7107647184747905E-8</v>
      </c>
      <c r="F26">
        <v>2.8138774433537721</v>
      </c>
      <c r="G26">
        <v>185</v>
      </c>
      <c r="H26">
        <v>-7.1229579499194378</v>
      </c>
      <c r="I26">
        <v>-2.8641697260406218</v>
      </c>
      <c r="J26">
        <v>-9.9871276759600605</v>
      </c>
      <c r="K26">
        <v>-0.45137842516395921</v>
      </c>
    </row>
    <row r="27" spans="1:11" x14ac:dyDescent="0.2">
      <c r="A27">
        <v>12</v>
      </c>
      <c r="B27">
        <v>-8.9441375167545285</v>
      </c>
      <c r="C27">
        <v>5</v>
      </c>
      <c r="D27">
        <v>5.1837773264664981E-8</v>
      </c>
      <c r="E27">
        <v>1.664527834191688E-8</v>
      </c>
      <c r="F27">
        <v>3.1142629278913767</v>
      </c>
      <c r="G27">
        <v>185</v>
      </c>
      <c r="H27">
        <v>-5.4842870961317081</v>
      </c>
      <c r="I27">
        <v>-2.8641697260406218</v>
      </c>
      <c r="J27">
        <v>-8.3484568221723308</v>
      </c>
      <c r="K27">
        <v>-0.59568069458219775</v>
      </c>
    </row>
    <row r="28" spans="1:11" x14ac:dyDescent="0.2">
      <c r="A28">
        <v>13</v>
      </c>
      <c r="B28">
        <v>-2.0753415740720005</v>
      </c>
      <c r="C28">
        <v>5</v>
      </c>
      <c r="D28">
        <v>5.5436752365619981E-8</v>
      </c>
      <c r="E28">
        <v>1.6195405954297508E-8</v>
      </c>
      <c r="F28">
        <v>3.4229924536661365</v>
      </c>
      <c r="G28">
        <v>185</v>
      </c>
      <c r="H28">
        <v>-4.3137932829893932</v>
      </c>
      <c r="I28">
        <v>-2.8641697260406218</v>
      </c>
      <c r="J28">
        <v>-7.1779630090300151</v>
      </c>
      <c r="K28">
        <v>5.1026214349580146</v>
      </c>
    </row>
    <row r="29" spans="1:11" x14ac:dyDescent="0.2">
      <c r="A29">
        <v>14</v>
      </c>
      <c r="B29">
        <v>-6.7491398195056806</v>
      </c>
      <c r="C29">
        <v>5</v>
      </c>
      <c r="D29">
        <v>5.8938461761143766E-8</v>
      </c>
      <c r="E29">
        <v>1.5757692279857034E-8</v>
      </c>
      <c r="F29">
        <v>3.7402977996013069</v>
      </c>
      <c r="G29">
        <v>185</v>
      </c>
      <c r="H29">
        <v>-3.455533713430571</v>
      </c>
      <c r="I29">
        <v>-2.8641697260406218</v>
      </c>
      <c r="J29">
        <v>-6.3197034394711924</v>
      </c>
      <c r="K29">
        <v>-0.42943638003448825</v>
      </c>
    </row>
    <row r="30" spans="1:11" x14ac:dyDescent="0.2">
      <c r="A30">
        <v>15</v>
      </c>
      <c r="B30">
        <v>-5.6443687087273124</v>
      </c>
      <c r="C30">
        <v>5</v>
      </c>
      <c r="D30">
        <v>6.2345530362193932E-8</v>
      </c>
      <c r="E30">
        <v>1.5331808704725764E-8</v>
      </c>
      <c r="F30">
        <v>4.0664171829235647</v>
      </c>
      <c r="G30">
        <v>185</v>
      </c>
      <c r="H30">
        <v>-2.8115502477161329</v>
      </c>
      <c r="I30">
        <v>-2.8641697260406218</v>
      </c>
      <c r="J30">
        <v>-5.6757199737567543</v>
      </c>
      <c r="K30">
        <v>3.1351265029441855E-2</v>
      </c>
    </row>
    <row r="31" spans="1:11" x14ac:dyDescent="0.2">
      <c r="A31">
        <v>16</v>
      </c>
      <c r="B31">
        <v>-3.227775457087418</v>
      </c>
      <c r="C31">
        <v>5</v>
      </c>
      <c r="D31">
        <v>6.5660516028080584E-8</v>
      </c>
      <c r="E31">
        <v>1.4917435496489931E-8</v>
      </c>
      <c r="F31">
        <v>4.4015954380047759</v>
      </c>
      <c r="G31">
        <v>185</v>
      </c>
      <c r="H31">
        <v>-2.3184998129659653</v>
      </c>
      <c r="I31">
        <v>-2.8641697260406218</v>
      </c>
      <c r="J31">
        <v>-5.1826695390065876</v>
      </c>
      <c r="K31">
        <v>1.9548940819191696</v>
      </c>
    </row>
    <row r="32" spans="1:11" x14ac:dyDescent="0.2">
      <c r="A32">
        <v>17</v>
      </c>
      <c r="B32">
        <v>-4.2276682514811919</v>
      </c>
      <c r="C32">
        <v>5</v>
      </c>
      <c r="D32">
        <v>6.8885907486781119E-8</v>
      </c>
      <c r="E32">
        <v>1.4514261564152365E-8</v>
      </c>
      <c r="F32">
        <v>4.7460842001715751</v>
      </c>
      <c r="G32">
        <v>185</v>
      </c>
      <c r="H32">
        <v>-1.9342793812773722</v>
      </c>
      <c r="I32">
        <v>-2.8641697260406218</v>
      </c>
      <c r="J32">
        <v>-4.7984491073179942</v>
      </c>
      <c r="K32">
        <v>0.57078085583680238</v>
      </c>
    </row>
    <row r="33" spans="1:11" x14ac:dyDescent="0.2">
      <c r="A33">
        <v>18</v>
      </c>
      <c r="B33">
        <v>-5.1320727263339672</v>
      </c>
      <c r="C33">
        <v>5</v>
      </c>
      <c r="D33">
        <v>7.2024126203354602E-8</v>
      </c>
      <c r="E33">
        <v>1.412198422458068E-8</v>
      </c>
      <c r="F33">
        <v>5.1001420946207858</v>
      </c>
      <c r="G33">
        <v>185</v>
      </c>
      <c r="H33">
        <v>-1.6301845101048023</v>
      </c>
      <c r="I33">
        <v>-2.8641697260406218</v>
      </c>
      <c r="J33">
        <v>-4.4943542361454245</v>
      </c>
      <c r="K33">
        <v>-0.63771849018854265</v>
      </c>
    </row>
    <row r="34" spans="1:11" x14ac:dyDescent="0.2">
      <c r="A34">
        <v>19</v>
      </c>
      <c r="B34">
        <v>-4.5469090102881742</v>
      </c>
      <c r="C34">
        <v>5</v>
      </c>
      <c r="D34">
        <v>7.5077528197858533E-8</v>
      </c>
      <c r="E34">
        <v>1.3740308975267689E-8</v>
      </c>
      <c r="F34">
        <v>5.464034930582474</v>
      </c>
      <c r="G34">
        <v>185</v>
      </c>
      <c r="H34">
        <v>-1.3861885518300434</v>
      </c>
      <c r="I34">
        <v>-2.8641697260406218</v>
      </c>
      <c r="J34">
        <v>-4.2503582778706654</v>
      </c>
      <c r="K34">
        <v>-0.29655073241750873</v>
      </c>
    </row>
    <row r="35" spans="1:11" x14ac:dyDescent="0.2">
      <c r="A35">
        <v>20</v>
      </c>
      <c r="B35">
        <v>-4.518470585795999</v>
      </c>
      <c r="C35">
        <v>5</v>
      </c>
      <c r="D35">
        <v>7.8048405814132638E-8</v>
      </c>
      <c r="E35">
        <v>1.3368949273233426E-8</v>
      </c>
      <c r="F35">
        <v>5.8380359008764335</v>
      </c>
      <c r="G35">
        <v>185</v>
      </c>
      <c r="H35">
        <v>-1.1880245387081239</v>
      </c>
      <c r="I35">
        <v>-2.8641697260406218</v>
      </c>
      <c r="J35">
        <v>-4.0521942647487457</v>
      </c>
      <c r="K35">
        <v>-0.46627632104725336</v>
      </c>
    </row>
    <row r="37" spans="1:11" ht="24" x14ac:dyDescent="0.2">
      <c r="A37" s="35" t="s">
        <v>149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</row>
    <row r="39" spans="1:11" x14ac:dyDescent="0.2">
      <c r="B39" s="36" t="s">
        <v>101</v>
      </c>
      <c r="C39" s="37"/>
      <c r="D39" s="37"/>
      <c r="E39" s="38"/>
    </row>
    <row r="40" spans="1:11" x14ac:dyDescent="0.2">
      <c r="B40" s="18" t="s">
        <v>102</v>
      </c>
      <c r="C40" s="19" t="s">
        <v>103</v>
      </c>
      <c r="D40" s="19" t="s">
        <v>104</v>
      </c>
      <c r="E40" s="20" t="s">
        <v>105</v>
      </c>
    </row>
    <row r="41" spans="1:11" x14ac:dyDescent="0.2">
      <c r="B41" s="34" t="s">
        <v>106</v>
      </c>
      <c r="C41" t="s">
        <v>107</v>
      </c>
      <c r="D41" s="21">
        <v>8.8859999999999993E-6</v>
      </c>
      <c r="E41" s="22">
        <v>1.9120000000000001E-6</v>
      </c>
    </row>
    <row r="42" spans="1:11" x14ac:dyDescent="0.2">
      <c r="B42" s="34"/>
      <c r="C42" t="s">
        <v>108</v>
      </c>
      <c r="D42">
        <v>1</v>
      </c>
      <c r="E42" s="23">
        <v>0</v>
      </c>
    </row>
    <row r="43" spans="1:11" x14ac:dyDescent="0.2">
      <c r="B43" s="34"/>
      <c r="C43" t="s">
        <v>109</v>
      </c>
      <c r="D43">
        <v>-43.34</v>
      </c>
      <c r="E43" s="23">
        <v>1.2509999999999999</v>
      </c>
    </row>
    <row r="44" spans="1:11" x14ac:dyDescent="0.2">
      <c r="B44" s="34"/>
      <c r="C44" t="s">
        <v>110</v>
      </c>
      <c r="D44" s="21">
        <v>112500</v>
      </c>
      <c r="E44" s="23"/>
    </row>
    <row r="45" spans="1:11" x14ac:dyDescent="0.2">
      <c r="B45" s="34"/>
      <c r="C45" t="s">
        <v>111</v>
      </c>
      <c r="D45">
        <v>14.5</v>
      </c>
      <c r="E45" s="23"/>
    </row>
    <row r="46" spans="1:11" x14ac:dyDescent="0.2">
      <c r="B46" s="34"/>
      <c r="C46" t="s">
        <v>112</v>
      </c>
      <c r="D46">
        <v>-28.83</v>
      </c>
      <c r="E46" s="23"/>
    </row>
    <row r="47" spans="1:11" x14ac:dyDescent="0.2">
      <c r="B47" s="34"/>
      <c r="C47" t="s">
        <v>113</v>
      </c>
      <c r="D47">
        <v>-48.64</v>
      </c>
      <c r="E47" s="23"/>
    </row>
    <row r="48" spans="1:11" x14ac:dyDescent="0.2">
      <c r="B48" s="24" t="s">
        <v>114</v>
      </c>
      <c r="C48" t="s">
        <v>115</v>
      </c>
      <c r="D48">
        <v>-6</v>
      </c>
      <c r="E48" s="23">
        <v>0</v>
      </c>
    </row>
    <row r="49" spans="1:11" x14ac:dyDescent="0.2">
      <c r="B49" s="25"/>
      <c r="C49" s="26"/>
      <c r="D49" s="26" t="s">
        <v>116</v>
      </c>
      <c r="E49" s="27">
        <v>90</v>
      </c>
    </row>
    <row r="51" spans="1:11" x14ac:dyDescent="0.2">
      <c r="A51" t="s">
        <v>117</v>
      </c>
      <c r="B51" t="s">
        <v>118</v>
      </c>
      <c r="C51" t="s">
        <v>119</v>
      </c>
      <c r="D51" t="s">
        <v>120</v>
      </c>
      <c r="E51" t="s">
        <v>121</v>
      </c>
      <c r="F51" t="s">
        <v>122</v>
      </c>
      <c r="G51" t="s">
        <v>123</v>
      </c>
      <c r="H51" t="s">
        <v>124</v>
      </c>
      <c r="I51" t="s">
        <v>125</v>
      </c>
      <c r="J51" t="s">
        <v>126</v>
      </c>
      <c r="K51" t="s">
        <v>127</v>
      </c>
    </row>
    <row r="52" spans="1:11" x14ac:dyDescent="0.2">
      <c r="A52">
        <v>1</v>
      </c>
      <c r="B52">
        <v>-219.69518874088632</v>
      </c>
      <c r="C52">
        <v>5</v>
      </c>
      <c r="D52">
        <v>5.0000000000000001E-9</v>
      </c>
      <c r="E52">
        <v>2.88E-8</v>
      </c>
      <c r="F52">
        <v>0.1736111111111111</v>
      </c>
      <c r="G52">
        <v>185</v>
      </c>
      <c r="H52">
        <v>-202.84981517192182</v>
      </c>
      <c r="I52">
        <v>-6</v>
      </c>
      <c r="J52">
        <v>-208.84981517192182</v>
      </c>
      <c r="K52">
        <v>-10.845373568964504</v>
      </c>
    </row>
    <row r="53" spans="1:11" x14ac:dyDescent="0.2">
      <c r="A53">
        <v>2</v>
      </c>
      <c r="B53">
        <v>-204.6571727060861</v>
      </c>
      <c r="C53">
        <v>5</v>
      </c>
      <c r="D53">
        <v>9.8648648648648658E-9</v>
      </c>
      <c r="E53">
        <v>2.8021621621621621E-8</v>
      </c>
      <c r="F53">
        <v>0.3520447530864198</v>
      </c>
      <c r="G53">
        <v>185</v>
      </c>
      <c r="H53">
        <v>-195.99360286900418</v>
      </c>
      <c r="I53">
        <v>-6</v>
      </c>
      <c r="J53">
        <v>-201.99360286900418</v>
      </c>
      <c r="K53">
        <v>-2.6635698370819227</v>
      </c>
    </row>
    <row r="54" spans="1:11" x14ac:dyDescent="0.2">
      <c r="A54">
        <v>3</v>
      </c>
      <c r="B54">
        <v>-191.77397385182712</v>
      </c>
      <c r="C54">
        <v>5</v>
      </c>
      <c r="D54">
        <v>1.4598246895544193E-8</v>
      </c>
      <c r="E54">
        <v>2.7264280496712927E-8</v>
      </c>
      <c r="F54">
        <v>0.5354348851165982</v>
      </c>
      <c r="G54">
        <v>185</v>
      </c>
      <c r="H54">
        <v>-184.175441034068</v>
      </c>
      <c r="I54">
        <v>-6</v>
      </c>
      <c r="J54">
        <v>-190.175441034068</v>
      </c>
      <c r="K54">
        <v>-1.5985328177591214</v>
      </c>
    </row>
    <row r="55" spans="1:11" x14ac:dyDescent="0.2">
      <c r="A55">
        <v>4</v>
      </c>
      <c r="B55">
        <v>-164.64928536243664</v>
      </c>
      <c r="C55">
        <v>5</v>
      </c>
      <c r="D55">
        <v>1.9203699682151106E-8</v>
      </c>
      <c r="E55">
        <v>2.6527408050855819E-8</v>
      </c>
      <c r="F55">
        <v>0.72391918748094808</v>
      </c>
      <c r="G55">
        <v>185</v>
      </c>
      <c r="H55">
        <v>-163.40453153613404</v>
      </c>
      <c r="I55">
        <v>-6</v>
      </c>
      <c r="J55">
        <v>-169.40453153613404</v>
      </c>
      <c r="K55">
        <v>4.755246173697401</v>
      </c>
    </row>
    <row r="56" spans="1:11" x14ac:dyDescent="0.2">
      <c r="A56">
        <v>5</v>
      </c>
      <c r="B56">
        <v>-124.3039797015646</v>
      </c>
      <c r="C56">
        <v>5</v>
      </c>
      <c r="D56">
        <v>2.3684680771822695E-8</v>
      </c>
      <c r="E56">
        <v>2.5810451076508366E-8</v>
      </c>
      <c r="F56">
        <v>0.9176391649109743</v>
      </c>
      <c r="G56">
        <v>185</v>
      </c>
      <c r="H56">
        <v>-129.9217418020844</v>
      </c>
      <c r="I56">
        <v>-6</v>
      </c>
      <c r="J56">
        <v>-135.9217418020844</v>
      </c>
      <c r="K56">
        <v>11.617762100519798</v>
      </c>
    </row>
    <row r="57" spans="1:11" x14ac:dyDescent="0.2">
      <c r="A57">
        <v>6</v>
      </c>
      <c r="B57">
        <v>-90.825632521269313</v>
      </c>
      <c r="C57">
        <v>5</v>
      </c>
      <c r="D57">
        <v>2.8044554264476139E-8</v>
      </c>
      <c r="E57">
        <v>2.5112871317683816E-8</v>
      </c>
      <c r="F57">
        <v>1.1167402528251682</v>
      </c>
      <c r="G57">
        <v>185</v>
      </c>
      <c r="H57">
        <v>-88.575909679482805</v>
      </c>
      <c r="I57">
        <v>-6</v>
      </c>
      <c r="J57">
        <v>-94.575909679482805</v>
      </c>
      <c r="K57">
        <v>3.7502771582134926</v>
      </c>
    </row>
    <row r="58" spans="1:11" x14ac:dyDescent="0.2">
      <c r="A58">
        <v>7</v>
      </c>
      <c r="B58">
        <v>-58.735513582469096</v>
      </c>
      <c r="C58">
        <v>5</v>
      </c>
      <c r="D58">
        <v>3.2286593338409213E-8</v>
      </c>
      <c r="E58">
        <v>2.4434145065854524E-8</v>
      </c>
      <c r="F58">
        <v>1.3213719265147561</v>
      </c>
      <c r="G58">
        <v>185</v>
      </c>
      <c r="H58">
        <v>-53.697225702553588</v>
      </c>
      <c r="I58">
        <v>-6</v>
      </c>
      <c r="J58">
        <v>-59.697225702553588</v>
      </c>
      <c r="K58">
        <v>0.96171212008449203</v>
      </c>
    </row>
    <row r="59" spans="1:11" x14ac:dyDescent="0.2">
      <c r="A59">
        <v>8</v>
      </c>
      <c r="B59">
        <v>-35.258052419513547</v>
      </c>
      <c r="C59">
        <v>5</v>
      </c>
      <c r="D59">
        <v>3.6413982707641392E-8</v>
      </c>
      <c r="E59">
        <v>2.3773762766777375E-8</v>
      </c>
      <c r="F59">
        <v>1.5316878133623879</v>
      </c>
      <c r="G59">
        <v>185</v>
      </c>
      <c r="H59">
        <v>-31.881958442534025</v>
      </c>
      <c r="I59">
        <v>-6</v>
      </c>
      <c r="J59">
        <v>-37.881958442534028</v>
      </c>
      <c r="K59">
        <v>2.6239060230204814</v>
      </c>
    </row>
    <row r="60" spans="1:11" x14ac:dyDescent="0.2">
      <c r="A60">
        <v>9</v>
      </c>
      <c r="B60">
        <v>-23.128675406253208</v>
      </c>
      <c r="C60">
        <v>5</v>
      </c>
      <c r="D60">
        <v>4.042982101284027E-8</v>
      </c>
      <c r="E60">
        <v>2.3131228637945555E-8</v>
      </c>
      <c r="F60">
        <v>1.7478458081780097</v>
      </c>
      <c r="G60">
        <v>185</v>
      </c>
      <c r="H60">
        <v>-19.741056009513589</v>
      </c>
      <c r="I60">
        <v>-6</v>
      </c>
      <c r="J60">
        <v>-25.741056009513589</v>
      </c>
      <c r="K60">
        <v>2.6123806032603802</v>
      </c>
    </row>
    <row r="61" spans="1:11" x14ac:dyDescent="0.2">
      <c r="A61">
        <v>10</v>
      </c>
      <c r="B61">
        <v>-10.995006422421653</v>
      </c>
      <c r="C61">
        <v>5</v>
      </c>
      <c r="D61">
        <v>4.4337123147628371E-8</v>
      </c>
      <c r="E61">
        <v>2.2506060296379458E-8</v>
      </c>
      <c r="F61">
        <v>1.9700081917385102</v>
      </c>
      <c r="G61">
        <v>185</v>
      </c>
      <c r="H61">
        <v>-12.940846365302285</v>
      </c>
      <c r="I61">
        <v>-6</v>
      </c>
      <c r="J61">
        <v>-18.940846365302285</v>
      </c>
      <c r="K61">
        <v>7.9458399428806317</v>
      </c>
    </row>
    <row r="62" spans="1:11" x14ac:dyDescent="0.2">
      <c r="A62">
        <v>11</v>
      </c>
      <c r="B62">
        <v>-7.4036034744458004</v>
      </c>
      <c r="C62">
        <v>5</v>
      </c>
      <c r="D62">
        <v>4.8138822522016792E-8</v>
      </c>
      <c r="E62">
        <v>2.1897788396477313E-8</v>
      </c>
      <c r="F62">
        <v>2.1983417526201348</v>
      </c>
      <c r="G62">
        <v>185</v>
      </c>
      <c r="H62">
        <v>-8.937222103820762</v>
      </c>
      <c r="I62">
        <v>-6</v>
      </c>
      <c r="J62">
        <v>-14.937222103820762</v>
      </c>
      <c r="K62">
        <v>7.5336186293749616</v>
      </c>
    </row>
    <row r="63" spans="1:11" x14ac:dyDescent="0.2">
      <c r="A63">
        <v>12</v>
      </c>
      <c r="B63">
        <v>-10.374458073903947</v>
      </c>
      <c r="C63">
        <v>5</v>
      </c>
      <c r="D63">
        <v>5.1837773264664981E-8</v>
      </c>
      <c r="E63">
        <v>2.1305956277653603E-8</v>
      </c>
      <c r="F63">
        <v>2.4330179124151385</v>
      </c>
      <c r="G63">
        <v>185</v>
      </c>
      <c r="H63">
        <v>-6.4446604570487711</v>
      </c>
      <c r="I63">
        <v>-6</v>
      </c>
      <c r="J63">
        <v>-12.444660457048771</v>
      </c>
      <c r="K63">
        <v>2.0702023831448244</v>
      </c>
    </row>
    <row r="64" spans="1:11" x14ac:dyDescent="0.2">
      <c r="A64">
        <v>13</v>
      </c>
      <c r="B64">
        <v>-7.7110134864285165</v>
      </c>
      <c r="C64">
        <v>5</v>
      </c>
      <c r="D64">
        <v>5.5436752365619981E-8</v>
      </c>
      <c r="E64">
        <v>2.0730119621500803E-8</v>
      </c>
      <c r="F64">
        <v>2.6742128544266701</v>
      </c>
      <c r="G64">
        <v>185</v>
      </c>
      <c r="H64">
        <v>-4.8126087075960546</v>
      </c>
      <c r="I64">
        <v>-6</v>
      </c>
      <c r="J64">
        <v>-10.812608707596056</v>
      </c>
      <c r="K64">
        <v>3.1015952211675391</v>
      </c>
    </row>
    <row r="65" spans="1:11" x14ac:dyDescent="0.2">
      <c r="A65">
        <v>14</v>
      </c>
      <c r="B65">
        <v>-9.1785534928452783</v>
      </c>
      <c r="C65">
        <v>5</v>
      </c>
      <c r="D65">
        <v>5.8938461761143766E-8</v>
      </c>
      <c r="E65">
        <v>2.0169846118216996E-8</v>
      </c>
      <c r="F65">
        <v>2.9221076559385222</v>
      </c>
      <c r="G65">
        <v>185</v>
      </c>
      <c r="H65">
        <v>-3.6971853708442097</v>
      </c>
      <c r="I65">
        <v>-6</v>
      </c>
      <c r="J65">
        <v>-9.6971853708442097</v>
      </c>
      <c r="K65">
        <v>0.5186318779989314</v>
      </c>
    </row>
    <row r="66" spans="1:11" x14ac:dyDescent="0.2">
      <c r="A66">
        <v>15</v>
      </c>
      <c r="B66">
        <v>-6.7553228993350416</v>
      </c>
      <c r="C66">
        <v>5</v>
      </c>
      <c r="D66">
        <v>6.2345530362193932E-8</v>
      </c>
      <c r="E66">
        <v>1.9624715142048971E-8</v>
      </c>
      <c r="F66">
        <v>3.1768884241590363</v>
      </c>
      <c r="G66">
        <v>185</v>
      </c>
      <c r="H66">
        <v>-2.9069784327212354</v>
      </c>
      <c r="I66">
        <v>-6</v>
      </c>
      <c r="J66">
        <v>-8.9069784327212354</v>
      </c>
      <c r="K66">
        <v>2.1516555333861938</v>
      </c>
    </row>
    <row r="67" spans="1:11" x14ac:dyDescent="0.2">
      <c r="A67">
        <v>16</v>
      </c>
      <c r="B67">
        <v>-6.9903103087732159</v>
      </c>
      <c r="C67">
        <v>5</v>
      </c>
      <c r="D67">
        <v>6.5660516028080584E-8</v>
      </c>
      <c r="E67">
        <v>1.9094317435507106E-8</v>
      </c>
      <c r="F67">
        <v>3.4387464359412321</v>
      </c>
      <c r="G67">
        <v>185</v>
      </c>
      <c r="H67">
        <v>-2.3300603444981807</v>
      </c>
      <c r="I67">
        <v>-6</v>
      </c>
      <c r="J67">
        <v>-8.3300603444981807</v>
      </c>
      <c r="K67">
        <v>1.3397500357249648</v>
      </c>
    </row>
    <row r="68" spans="1:11" x14ac:dyDescent="0.2">
      <c r="A68">
        <v>17</v>
      </c>
      <c r="B68">
        <v>-8.0436240751470542</v>
      </c>
      <c r="C68">
        <v>5</v>
      </c>
      <c r="D68">
        <v>6.8885907486781119E-8</v>
      </c>
      <c r="E68">
        <v>1.8578254802115023E-8</v>
      </c>
      <c r="F68">
        <v>3.7078782813840445</v>
      </c>
      <c r="G68">
        <v>185</v>
      </c>
      <c r="H68">
        <v>-1.8980285152286978</v>
      </c>
      <c r="I68">
        <v>-6</v>
      </c>
      <c r="J68">
        <v>-7.898028515228698</v>
      </c>
      <c r="K68">
        <v>-0.14559555991835627</v>
      </c>
    </row>
    <row r="69" spans="1:11" x14ac:dyDescent="0.2">
      <c r="A69">
        <v>18</v>
      </c>
      <c r="B69">
        <v>-6.9291834782406028</v>
      </c>
      <c r="C69">
        <v>5</v>
      </c>
      <c r="D69">
        <v>7.2024126203354602E-8</v>
      </c>
      <c r="E69">
        <v>1.8076139807463264E-8</v>
      </c>
      <c r="F69">
        <v>3.98448601142249</v>
      </c>
      <c r="G69">
        <v>185</v>
      </c>
      <c r="H69">
        <v>-1.567430742307496</v>
      </c>
      <c r="I69">
        <v>-6</v>
      </c>
      <c r="J69">
        <v>-7.5674307423074962</v>
      </c>
      <c r="K69">
        <v>0.63824726406689347</v>
      </c>
    </row>
    <row r="70" spans="1:11" x14ac:dyDescent="0.2">
      <c r="A70">
        <v>19</v>
      </c>
      <c r="B70">
        <v>-6.8807494296211562</v>
      </c>
      <c r="C70">
        <v>5</v>
      </c>
      <c r="D70">
        <v>7.5077528197858533E-8</v>
      </c>
      <c r="E70">
        <v>1.7587595488342636E-8</v>
      </c>
      <c r="F70">
        <v>4.2687772895175593</v>
      </c>
      <c r="G70">
        <v>185</v>
      </c>
      <c r="H70">
        <v>-1.3097172508136961</v>
      </c>
      <c r="I70">
        <v>-6</v>
      </c>
      <c r="J70">
        <v>-7.3097172508136961</v>
      </c>
      <c r="K70">
        <v>0.42896782119253984</v>
      </c>
    </row>
    <row r="71" spans="1:11" x14ac:dyDescent="0.2">
      <c r="A71">
        <v>20</v>
      </c>
      <c r="B71">
        <v>-7.2090692074318259</v>
      </c>
      <c r="C71">
        <v>5</v>
      </c>
      <c r="D71">
        <v>7.8048405814132638E-8</v>
      </c>
      <c r="E71">
        <v>1.7112255069738783E-8</v>
      </c>
      <c r="F71">
        <v>4.5609655475597135</v>
      </c>
      <c r="G71">
        <v>185</v>
      </c>
      <c r="H71">
        <v>-1.1055691093260318</v>
      </c>
      <c r="I71">
        <v>-6</v>
      </c>
      <c r="J71">
        <v>-7.1055691093260318</v>
      </c>
      <c r="K71">
        <v>-0.10350009810579408</v>
      </c>
    </row>
  </sheetData>
  <mergeCells count="6">
    <mergeCell ref="B41:B47"/>
    <mergeCell ref="A1:K1"/>
    <mergeCell ref="B3:E3"/>
    <mergeCell ref="B5:B11"/>
    <mergeCell ref="A37:K37"/>
    <mergeCell ref="B39:E3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D686F-88ED-0245-9C28-983D6CF02527}">
  <dimension ref="A1:J3301"/>
  <sheetViews>
    <sheetView workbookViewId="0">
      <selection activeCell="E17" sqref="E17"/>
    </sheetView>
  </sheetViews>
  <sheetFormatPr baseColWidth="10" defaultRowHeight="16" x14ac:dyDescent="0.2"/>
  <sheetData>
    <row r="1" spans="1:10" ht="26" x14ac:dyDescent="0.3">
      <c r="A1" s="32" t="s">
        <v>156</v>
      </c>
      <c r="G1" s="32" t="s">
        <v>157</v>
      </c>
    </row>
    <row r="2" spans="1:10" x14ac:dyDescent="0.2">
      <c r="A2" s="29" t="s">
        <v>150</v>
      </c>
      <c r="B2" s="29" t="s">
        <v>151</v>
      </c>
      <c r="C2" s="29" t="s">
        <v>152</v>
      </c>
      <c r="D2" s="29" t="s">
        <v>153</v>
      </c>
      <c r="G2" s="29" t="s">
        <v>150</v>
      </c>
      <c r="H2" s="29" t="s">
        <v>151</v>
      </c>
      <c r="I2" s="29" t="s">
        <v>152</v>
      </c>
      <c r="J2" s="29" t="s">
        <v>154</v>
      </c>
    </row>
    <row r="3" spans="1:10" x14ac:dyDescent="0.2">
      <c r="A3" s="30">
        <v>-0.46738386004403498</v>
      </c>
      <c r="B3" s="30">
        <v>5.0459913593212E-5</v>
      </c>
      <c r="C3" s="30"/>
      <c r="G3" s="30">
        <v>-0.78123976674005902</v>
      </c>
      <c r="H3" s="30">
        <v>4.48527007213978E-4</v>
      </c>
    </row>
    <row r="4" spans="1:10" x14ac:dyDescent="0.2">
      <c r="A4" s="30">
        <v>-0.457556118848295</v>
      </c>
      <c r="B4" s="30">
        <v>6.0910615852671497E-5</v>
      </c>
      <c r="C4" s="30"/>
      <c r="G4" s="30">
        <v>-0.76486019808048999</v>
      </c>
      <c r="H4" s="30">
        <v>4.6887615060956899E-4</v>
      </c>
    </row>
    <row r="5" spans="1:10" x14ac:dyDescent="0.2">
      <c r="A5" s="30">
        <v>-0.42807289526107101</v>
      </c>
      <c r="B5" s="30">
        <v>4.9703351608413197E-5</v>
      </c>
      <c r="C5" s="30"/>
      <c r="G5" s="30">
        <v>-0.70753170777200003</v>
      </c>
      <c r="H5" s="30">
        <v>5.0891464883273804E-4</v>
      </c>
    </row>
    <row r="6" spans="1:10" x14ac:dyDescent="0.2">
      <c r="A6" s="30">
        <v>-0.393675801075976</v>
      </c>
      <c r="B6" s="30">
        <v>2.6688624399302E-5</v>
      </c>
      <c r="C6" s="30"/>
      <c r="G6" s="30">
        <v>-0.65839300179329396</v>
      </c>
      <c r="H6" s="30">
        <v>5.1096242557590796E-4</v>
      </c>
    </row>
    <row r="7" spans="1:10" x14ac:dyDescent="0.2">
      <c r="A7" s="30">
        <v>-0.364192577488753</v>
      </c>
      <c r="B7" s="30">
        <v>4.5324039610079602E-5</v>
      </c>
      <c r="C7" s="30"/>
      <c r="G7" s="30">
        <v>-0.60925429581458801</v>
      </c>
      <c r="H7" s="30">
        <v>4.8028086748953499E-4</v>
      </c>
    </row>
    <row r="8" spans="1:10" x14ac:dyDescent="0.2">
      <c r="A8" s="30">
        <v>-0.32979548330365899</v>
      </c>
      <c r="B8" s="30">
        <v>3.4790099285320502E-5</v>
      </c>
      <c r="C8" s="30"/>
      <c r="G8" s="30">
        <v>-0.55192580550609704</v>
      </c>
      <c r="H8" s="30">
        <v>4.8004386154380899E-4</v>
      </c>
    </row>
    <row r="9" spans="1:10" x14ac:dyDescent="0.2">
      <c r="A9" s="30">
        <v>-0.30031225971643499</v>
      </c>
      <c r="B9" s="30">
        <v>5.0669418242632704E-6</v>
      </c>
      <c r="C9" s="30"/>
      <c r="G9" s="30">
        <v>-0.50278709952739098</v>
      </c>
      <c r="H9" s="30">
        <v>4.9865531622690304E-4</v>
      </c>
    </row>
    <row r="10" spans="1:10" x14ac:dyDescent="0.2">
      <c r="A10" s="30">
        <v>-0.26591516553133998</v>
      </c>
      <c r="B10" s="30">
        <v>3.5054496692397999E-5</v>
      </c>
      <c r="C10" s="30"/>
      <c r="G10" s="30">
        <v>-0.44545860921890101</v>
      </c>
      <c r="H10" s="30">
        <v>6.0633719187295901E-4</v>
      </c>
    </row>
    <row r="11" spans="1:10" x14ac:dyDescent="0.2">
      <c r="A11" s="30">
        <v>-0.23643194194411701</v>
      </c>
      <c r="B11" s="30">
        <v>1.7846584554142299E-5</v>
      </c>
      <c r="C11" s="30"/>
      <c r="G11" s="30">
        <v>-0.396319903240195</v>
      </c>
      <c r="H11" s="30">
        <v>6.7117326694927004E-4</v>
      </c>
    </row>
    <row r="12" spans="1:10" x14ac:dyDescent="0.2">
      <c r="A12" s="30">
        <v>-0.202034847759023</v>
      </c>
      <c r="B12" s="30">
        <v>4.5434920094288098E-5</v>
      </c>
      <c r="C12" s="30"/>
      <c r="G12" s="30">
        <v>-0.33899141293170398</v>
      </c>
      <c r="H12" s="30">
        <v>6.3058768892701401E-4</v>
      </c>
    </row>
    <row r="13" spans="1:10" x14ac:dyDescent="0.2">
      <c r="A13" s="30">
        <v>-0.17255162417179901</v>
      </c>
      <c r="B13" s="30">
        <v>3.3435598070773202E-6</v>
      </c>
      <c r="C13" s="30"/>
      <c r="G13" s="30">
        <v>-0.28985270695299797</v>
      </c>
      <c r="H13" s="30">
        <v>5.9468224147146503E-4</v>
      </c>
    </row>
    <row r="14" spans="1:10" x14ac:dyDescent="0.2">
      <c r="A14" s="30">
        <v>-0.13815452998670499</v>
      </c>
      <c r="B14" s="30">
        <v>-7.6944530531148505E-7</v>
      </c>
      <c r="C14" s="30"/>
      <c r="G14" s="30">
        <v>-0.23252421664450801</v>
      </c>
      <c r="H14" s="30">
        <v>6.0310580948983502E-4</v>
      </c>
    </row>
    <row r="15" spans="1:10" x14ac:dyDescent="0.2">
      <c r="A15" s="30">
        <v>-0.108671306399481</v>
      </c>
      <c r="B15" s="30">
        <v>1.1107235547784499E-5</v>
      </c>
      <c r="C15" s="30"/>
      <c r="G15" s="30">
        <v>-0.183385510665802</v>
      </c>
      <c r="H15" s="30">
        <v>6.2674574235149002E-4</v>
      </c>
    </row>
    <row r="16" spans="1:10" x14ac:dyDescent="0.2">
      <c r="A16" s="30">
        <v>-7.4274212214387E-2</v>
      </c>
      <c r="B16" s="30">
        <v>-8.2332843821242207E-6</v>
      </c>
      <c r="C16" s="30"/>
      <c r="G16" s="30">
        <v>-0.12605702035731201</v>
      </c>
      <c r="H16" s="30">
        <v>5.9767353011036203E-4</v>
      </c>
    </row>
    <row r="17" spans="1:8" x14ac:dyDescent="0.2">
      <c r="A17" s="30">
        <v>-4.4790988627163297E-2</v>
      </c>
      <c r="B17" s="30">
        <v>-2.6245565253368699E-5</v>
      </c>
      <c r="C17" s="30"/>
      <c r="G17" s="30">
        <v>-7.6918314378605801E-2</v>
      </c>
      <c r="H17" s="30">
        <v>6.6670931747085801E-4</v>
      </c>
    </row>
    <row r="18" spans="1:8" x14ac:dyDescent="0.2">
      <c r="A18" s="30">
        <v>-1.0393894442069E-2</v>
      </c>
      <c r="B18" s="30">
        <v>4.3986329160555604E-6</v>
      </c>
      <c r="C18" s="30"/>
      <c r="G18" s="30">
        <v>-1.9589824070115499E-2</v>
      </c>
      <c r="H18" s="30">
        <v>6.5206541893400095E-4</v>
      </c>
    </row>
    <row r="19" spans="1:8" x14ac:dyDescent="0.2">
      <c r="A19" s="30">
        <v>1.9089329145154502E-2</v>
      </c>
      <c r="B19" s="30">
        <v>-2.5091497590532001E-5</v>
      </c>
      <c r="C19" s="30"/>
      <c r="G19" s="30">
        <v>2.9548881908590501E-2</v>
      </c>
      <c r="H19" s="30">
        <v>6.0370770319395704E-4</v>
      </c>
    </row>
    <row r="20" spans="1:8" x14ac:dyDescent="0.2">
      <c r="A20" s="30">
        <v>5.3486423330248799E-2</v>
      </c>
      <c r="B20" s="30">
        <v>-6.4093162831681594E-5</v>
      </c>
      <c r="C20" s="30"/>
      <c r="G20" s="30">
        <v>8.6877372217080806E-2</v>
      </c>
      <c r="H20" s="30">
        <v>7.2670301923241198E-4</v>
      </c>
    </row>
    <row r="21" spans="1:8" x14ac:dyDescent="0.2">
      <c r="A21" s="30">
        <v>8.2969646917472398E-2</v>
      </c>
      <c r="B21" s="30">
        <v>-7.1678990997169797E-5</v>
      </c>
      <c r="C21" s="30"/>
      <c r="G21" s="30">
        <v>0.13601607819578701</v>
      </c>
      <c r="H21" s="30">
        <v>7.5182387863287098E-4</v>
      </c>
    </row>
    <row r="22" spans="1:8" x14ac:dyDescent="0.2">
      <c r="A22" s="30">
        <v>0.11736674110256599</v>
      </c>
      <c r="B22" s="30">
        <v>-3.6574508206016501E-5</v>
      </c>
      <c r="C22" s="30"/>
      <c r="G22" s="30">
        <v>0.18515478417449299</v>
      </c>
      <c r="H22" s="30">
        <v>7.5639692203192705E-4</v>
      </c>
    </row>
    <row r="23" spans="1:8" x14ac:dyDescent="0.2">
      <c r="A23" s="30">
        <v>0.14684996468979</v>
      </c>
      <c r="B23" s="30">
        <v>-2.6893466919894199E-5</v>
      </c>
      <c r="C23" s="30"/>
      <c r="G23" s="30">
        <v>0.24248327448298301</v>
      </c>
      <c r="H23" s="30">
        <v>7.4299474266953196E-4</v>
      </c>
    </row>
    <row r="24" spans="1:8" x14ac:dyDescent="0.2">
      <c r="A24" s="30">
        <v>0.18124705887488499</v>
      </c>
      <c r="B24" s="30">
        <v>-2.6817876025501001E-5</v>
      </c>
      <c r="C24" s="30"/>
      <c r="G24" s="30">
        <v>0.29162198046168902</v>
      </c>
      <c r="H24" s="30">
        <v>7.0153248062164702E-4</v>
      </c>
    </row>
    <row r="25" spans="1:8" x14ac:dyDescent="0.2">
      <c r="A25" s="30">
        <v>0.21073028246210801</v>
      </c>
      <c r="B25" s="30">
        <v>-3.6875506491243398E-5</v>
      </c>
      <c r="C25" s="30"/>
      <c r="G25" s="30">
        <v>0.34895047077017899</v>
      </c>
      <c r="H25" s="30">
        <v>6.5780724566358501E-4</v>
      </c>
    </row>
    <row r="26" spans="1:8" x14ac:dyDescent="0.2">
      <c r="A26" s="30">
        <v>0.24512737664720199</v>
      </c>
      <c r="B26" s="30">
        <v>-6.2804582565012496E-5</v>
      </c>
      <c r="C26" s="30"/>
      <c r="G26" s="30">
        <v>0.398089176748885</v>
      </c>
      <c r="H26" s="30">
        <v>6.0823060250281703E-4</v>
      </c>
    </row>
    <row r="27" spans="1:8" x14ac:dyDescent="0.2">
      <c r="A27" s="30">
        <v>0.27461060023442602</v>
      </c>
      <c r="B27" s="30">
        <v>-7.1195223520354093E-5</v>
      </c>
      <c r="C27" s="30"/>
      <c r="G27" s="30">
        <v>0.45541766705737602</v>
      </c>
      <c r="H27" s="30">
        <v>5.54093554197309E-4</v>
      </c>
    </row>
    <row r="28" spans="1:8" x14ac:dyDescent="0.2">
      <c r="A28" s="30">
        <v>0.30900769441951997</v>
      </c>
      <c r="B28" s="30">
        <v>-1.9860723832026001E-5</v>
      </c>
      <c r="C28" s="30"/>
      <c r="G28" s="30">
        <v>0.50455637303608203</v>
      </c>
      <c r="H28" s="30">
        <v>5.3487583680248503E-4</v>
      </c>
    </row>
    <row r="29" spans="1:8" x14ac:dyDescent="0.2">
      <c r="A29" s="30">
        <v>0.33849091800674402</v>
      </c>
      <c r="B29" s="30">
        <v>-1.20199501471019E-5</v>
      </c>
      <c r="C29" s="30"/>
      <c r="G29" s="30">
        <v>0.56188486334457199</v>
      </c>
      <c r="H29" s="30">
        <v>6.1390335515295203E-4</v>
      </c>
    </row>
    <row r="30" spans="1:8" x14ac:dyDescent="0.2">
      <c r="A30" s="30">
        <v>0.36797414159396802</v>
      </c>
      <c r="B30" s="30">
        <v>-4.1292258918181299E-5</v>
      </c>
      <c r="C30" s="30"/>
      <c r="G30" s="30">
        <v>0.61102356932327795</v>
      </c>
      <c r="H30" s="30">
        <v>7.1088968869605898E-4</v>
      </c>
    </row>
    <row r="31" spans="1:8" x14ac:dyDescent="0.2">
      <c r="A31" s="30">
        <v>0.40237123577906198</v>
      </c>
      <c r="B31" s="30">
        <v>-4.2325252926818302E-5</v>
      </c>
      <c r="C31" s="30"/>
      <c r="G31" s="30">
        <v>0.66835205963176902</v>
      </c>
      <c r="H31" s="30">
        <v>6.5777277432021097E-4</v>
      </c>
    </row>
    <row r="32" spans="1:8" x14ac:dyDescent="0.2">
      <c r="A32" s="30">
        <v>0.43185445936628503</v>
      </c>
      <c r="B32" s="30">
        <v>-4.9293741595745198E-5</v>
      </c>
      <c r="C32" s="30"/>
      <c r="G32" s="30">
        <v>0.71749076561047498</v>
      </c>
      <c r="H32" s="30">
        <v>6.6099804636167198E-4</v>
      </c>
    </row>
    <row r="33" spans="1:8" x14ac:dyDescent="0.2">
      <c r="A33" s="30">
        <v>0.46625155355137998</v>
      </c>
      <c r="B33" s="30">
        <v>-4.4482401396571897E-5</v>
      </c>
      <c r="C33" s="30"/>
      <c r="G33" s="30">
        <v>0.77481925591896506</v>
      </c>
      <c r="H33" s="30">
        <v>6.18788978535707E-4</v>
      </c>
    </row>
    <row r="34" spans="1:8" x14ac:dyDescent="0.2">
      <c r="A34" s="30">
        <v>0.49573477713860298</v>
      </c>
      <c r="B34" s="30">
        <v>-7.4023467674719703E-5</v>
      </c>
      <c r="C34" s="30"/>
      <c r="G34" s="30">
        <v>0.82395796189767101</v>
      </c>
      <c r="H34" s="30">
        <v>6.5877915567588805E-4</v>
      </c>
    </row>
    <row r="35" spans="1:8" x14ac:dyDescent="0.2">
      <c r="A35" s="30">
        <v>0.53013187132369699</v>
      </c>
      <c r="B35" s="30">
        <v>-6.7934220600676293E-5</v>
      </c>
      <c r="C35" s="30"/>
      <c r="G35" s="30">
        <v>0.88128645220616197</v>
      </c>
      <c r="H35" s="30">
        <v>6.7385197872268303E-4</v>
      </c>
    </row>
    <row r="36" spans="1:8" x14ac:dyDescent="0.2">
      <c r="A36" s="30">
        <v>0.55961509491092098</v>
      </c>
      <c r="B36" s="30">
        <v>-7.3710196263524798E-5</v>
      </c>
      <c r="C36" s="30"/>
      <c r="G36" s="30">
        <v>0.93042515818486804</v>
      </c>
      <c r="H36" s="30">
        <v>5.9370733179846301E-4</v>
      </c>
    </row>
    <row r="37" spans="1:8" x14ac:dyDescent="0.2">
      <c r="A37" s="30">
        <v>0.59401218909601605</v>
      </c>
      <c r="B37" s="30">
        <v>-1.00198931328726E-4</v>
      </c>
      <c r="C37" s="30"/>
      <c r="G37" s="30">
        <v>0.98775364849335801</v>
      </c>
      <c r="H37" s="30">
        <v>7.3894617134363598E-4</v>
      </c>
    </row>
    <row r="38" spans="1:8" x14ac:dyDescent="0.2">
      <c r="A38" s="30">
        <v>0.62349541268323805</v>
      </c>
      <c r="B38" s="30">
        <v>-9.9419722950171494E-5</v>
      </c>
      <c r="C38" s="30"/>
      <c r="G38" s="30">
        <v>1.0368923544720601</v>
      </c>
      <c r="H38" s="30">
        <v>8.0940698218933804E-4</v>
      </c>
    </row>
    <row r="39" spans="1:8" x14ac:dyDescent="0.2">
      <c r="A39" s="30">
        <v>0.65789250686833201</v>
      </c>
      <c r="B39" s="30">
        <v>-1.05112736043351E-4</v>
      </c>
      <c r="C39" s="30"/>
      <c r="G39" s="30">
        <v>1.0860310604507699</v>
      </c>
      <c r="H39" s="30">
        <v>7.8437540675422798E-4</v>
      </c>
    </row>
    <row r="40" spans="1:8" x14ac:dyDescent="0.2">
      <c r="A40" s="30">
        <v>0.687375730455558</v>
      </c>
      <c r="B40" s="30">
        <v>-9.7260352069780895E-5</v>
      </c>
      <c r="C40" s="30"/>
      <c r="G40" s="30">
        <v>1.14335955075926</v>
      </c>
      <c r="H40" s="30">
        <v>6.9335762990217395E-4</v>
      </c>
    </row>
    <row r="41" spans="1:8" x14ac:dyDescent="0.2">
      <c r="A41" s="30">
        <v>0.72177282464065196</v>
      </c>
      <c r="B41" s="30">
        <v>-7.65548391154923E-5</v>
      </c>
      <c r="C41" s="30"/>
      <c r="G41" s="30">
        <v>1.1924982567379601</v>
      </c>
      <c r="H41" s="30">
        <v>6.6351288121838797E-4</v>
      </c>
    </row>
    <row r="42" spans="1:8" x14ac:dyDescent="0.2">
      <c r="A42" s="30">
        <v>0.75125604822787195</v>
      </c>
      <c r="B42" s="30">
        <v>-8.26149148825088E-5</v>
      </c>
      <c r="C42" s="30"/>
      <c r="G42" s="30">
        <v>1.2498267470464499</v>
      </c>
      <c r="H42" s="30">
        <v>7.1077605357364995E-4</v>
      </c>
    </row>
    <row r="43" spans="1:8" x14ac:dyDescent="0.2">
      <c r="A43" s="30">
        <v>0.78565314241296602</v>
      </c>
      <c r="B43" s="30">
        <v>-5.87727755960329E-5</v>
      </c>
      <c r="C43" s="30"/>
      <c r="G43" s="30">
        <v>1.29896545302516</v>
      </c>
      <c r="H43" s="30">
        <v>7.1917094713589E-4</v>
      </c>
    </row>
    <row r="44" spans="1:8" x14ac:dyDescent="0.2">
      <c r="A44" s="30">
        <v>0.81513636600019201</v>
      </c>
      <c r="B44" s="30">
        <v>-6.4682200053038807E-5</v>
      </c>
      <c r="C44" s="30"/>
      <c r="G44" s="30">
        <v>1.3562939433336501</v>
      </c>
      <c r="H44" s="30">
        <v>6.8112964283817596E-4</v>
      </c>
    </row>
    <row r="45" spans="1:8" x14ac:dyDescent="0.2">
      <c r="A45" s="30">
        <v>0.84953346018528597</v>
      </c>
      <c r="B45" s="30">
        <v>-2.9995702128821701E-5</v>
      </c>
      <c r="C45" s="30"/>
      <c r="G45" s="30">
        <v>1.4054326493123499</v>
      </c>
      <c r="H45" s="30">
        <v>6.3447722539174904E-4</v>
      </c>
    </row>
    <row r="46" spans="1:8" x14ac:dyDescent="0.2">
      <c r="A46" s="30">
        <v>0.87901668377250597</v>
      </c>
      <c r="B46" s="30">
        <v>-6.2119552328349499E-5</v>
      </c>
      <c r="C46" s="30"/>
      <c r="G46" s="30">
        <v>1.46276113962084</v>
      </c>
      <c r="H46" s="30">
        <v>5.1466492287870202E-4</v>
      </c>
    </row>
    <row r="47" spans="1:8" x14ac:dyDescent="0.2">
      <c r="A47" s="30">
        <v>0.91341377795760004</v>
      </c>
      <c r="B47" s="30">
        <v>-9.0261284281776798E-5</v>
      </c>
      <c r="C47" s="30"/>
      <c r="G47" s="30">
        <v>1.51189984559955</v>
      </c>
      <c r="H47" s="30">
        <v>4.9791323453064599E-4</v>
      </c>
    </row>
    <row r="48" spans="1:8" x14ac:dyDescent="0.2">
      <c r="A48" s="30">
        <v>0.94289700154482603</v>
      </c>
      <c r="B48" s="30">
        <v>-8.5502615377523402E-5</v>
      </c>
      <c r="C48" s="30"/>
      <c r="G48" s="30">
        <v>1.5692283359080399</v>
      </c>
      <c r="H48" s="30">
        <v>4.8136155066279599E-4</v>
      </c>
    </row>
    <row r="49" spans="1:8" x14ac:dyDescent="0.2">
      <c r="A49" s="30">
        <v>0.97729409572991999</v>
      </c>
      <c r="B49" s="30">
        <v>-4.4773161143169697E-5</v>
      </c>
      <c r="C49" s="30"/>
      <c r="G49" s="30">
        <v>1.61836704188674</v>
      </c>
      <c r="H49" s="30">
        <v>4.7552806299365301E-4</v>
      </c>
    </row>
    <row r="50" spans="1:8" x14ac:dyDescent="0.2">
      <c r="A50" s="30">
        <v>1.0067773193171401</v>
      </c>
      <c r="B50" s="30">
        <v>-6.1041314335369407E-5</v>
      </c>
      <c r="C50" s="30"/>
      <c r="G50" s="30">
        <v>1.67569553219523</v>
      </c>
      <c r="H50" s="30">
        <v>4.2507506238645702E-4</v>
      </c>
    </row>
    <row r="51" spans="1:8" x14ac:dyDescent="0.2">
      <c r="A51" s="30">
        <v>1.0411744135022301</v>
      </c>
      <c r="B51" s="30">
        <v>-5.92426758711916E-5</v>
      </c>
      <c r="C51" s="30"/>
      <c r="G51" s="30">
        <v>1.7248342381739401</v>
      </c>
      <c r="H51" s="30">
        <v>4.6825702906280102E-4</v>
      </c>
    </row>
    <row r="52" spans="1:8" x14ac:dyDescent="0.2">
      <c r="A52" s="30">
        <v>1.07065763708946</v>
      </c>
      <c r="B52" s="30">
        <v>-7.7435303005257203E-5</v>
      </c>
      <c r="C52" s="30"/>
      <c r="G52" s="30">
        <v>1.78216272848243</v>
      </c>
      <c r="H52" s="30">
        <v>4.5299157002228802E-4</v>
      </c>
    </row>
    <row r="53" spans="1:8" x14ac:dyDescent="0.2">
      <c r="A53" s="30">
        <v>1.10505473127455</v>
      </c>
      <c r="B53" s="30">
        <v>-6.2208082722666605E-5</v>
      </c>
      <c r="C53" s="30"/>
      <c r="G53" s="30">
        <v>1.83130143446113</v>
      </c>
      <c r="H53" s="30">
        <v>4.2219112882173798E-4</v>
      </c>
    </row>
    <row r="54" spans="1:8" x14ac:dyDescent="0.2">
      <c r="A54" s="30">
        <v>1.13453795486177</v>
      </c>
      <c r="B54" s="30">
        <v>-2.57769647792033E-5</v>
      </c>
      <c r="C54" s="30"/>
      <c r="G54" s="30">
        <v>1.8886299247696201</v>
      </c>
      <c r="H54" s="30">
        <v>3.8794475452225602E-4</v>
      </c>
    </row>
    <row r="55" spans="1:8" x14ac:dyDescent="0.2">
      <c r="A55" s="30">
        <v>1.16893504904687</v>
      </c>
      <c r="B55" s="30">
        <v>-2.57265708718224E-5</v>
      </c>
      <c r="C55" s="30"/>
      <c r="G55" s="30">
        <v>1.9377686307483299</v>
      </c>
      <c r="H55" s="30">
        <v>4.7965594771630398E-4</v>
      </c>
    </row>
    <row r="56" spans="1:8" x14ac:dyDescent="0.2">
      <c r="A56" s="30">
        <v>1.19841827263409</v>
      </c>
      <c r="B56" s="30">
        <v>-1.86396757000548E-5</v>
      </c>
      <c r="C56" s="30"/>
      <c r="G56" s="30">
        <v>1.98690733672703</v>
      </c>
      <c r="H56" s="30">
        <v>4.7954658329504602E-4</v>
      </c>
    </row>
    <row r="57" spans="1:8" x14ac:dyDescent="0.2">
      <c r="A57" s="30">
        <v>1.2328153668191899</v>
      </c>
      <c r="B57" s="30">
        <v>-3.4372612589575802E-5</v>
      </c>
      <c r="C57" s="30"/>
      <c r="G57" s="30">
        <v>2.0442358270355299</v>
      </c>
      <c r="H57" s="30">
        <v>4.8804961047883198E-4</v>
      </c>
    </row>
    <row r="58" spans="1:8" x14ac:dyDescent="0.2">
      <c r="A58" s="30">
        <v>1.2622985904064099</v>
      </c>
      <c r="B58" s="30">
        <v>-7.2185657903291607E-5</v>
      </c>
      <c r="C58" s="30"/>
      <c r="G58" s="30">
        <v>2.0933745330142299</v>
      </c>
      <c r="H58" s="30">
        <v>4.8410996239683799E-4</v>
      </c>
    </row>
    <row r="59" spans="1:8" x14ac:dyDescent="0.2">
      <c r="A59" s="30">
        <v>1.2917818139936299</v>
      </c>
      <c r="B59" s="30">
        <v>-7.50331862813197E-5</v>
      </c>
      <c r="C59" s="30"/>
      <c r="G59" s="30">
        <v>2.1507030233227198</v>
      </c>
      <c r="H59" s="30">
        <v>4.1399269367590899E-4</v>
      </c>
    </row>
    <row r="60" spans="1:8" x14ac:dyDescent="0.2">
      <c r="A60" s="30">
        <v>1.3261789081787301</v>
      </c>
      <c r="B60" s="30">
        <v>-8.2542125720035602E-5</v>
      </c>
      <c r="C60" s="30"/>
      <c r="G60" s="30">
        <v>2.1998417293014301</v>
      </c>
      <c r="H60" s="30">
        <v>4.5039981531632301E-4</v>
      </c>
    </row>
    <row r="61" spans="1:8" x14ac:dyDescent="0.2">
      <c r="A61" s="30">
        <v>1.3556621317659501</v>
      </c>
      <c r="B61" s="30">
        <v>-7.1897961108976903E-5</v>
      </c>
      <c r="C61" s="30"/>
      <c r="G61" s="30">
        <v>2.2571702196099199</v>
      </c>
      <c r="H61" s="30">
        <v>3.9133203723762101E-4</v>
      </c>
    </row>
    <row r="62" spans="1:8" x14ac:dyDescent="0.2">
      <c r="A62" s="30">
        <v>1.39005922595105</v>
      </c>
      <c r="B62" s="30">
        <v>-8.6391429912247898E-5</v>
      </c>
      <c r="C62" s="30"/>
      <c r="G62" s="30">
        <v>2.3063089255886302</v>
      </c>
      <c r="H62" s="30">
        <v>4.3283709586389499E-4</v>
      </c>
    </row>
    <row r="63" spans="1:8" x14ac:dyDescent="0.2">
      <c r="A63" s="30">
        <v>1.41954244953827</v>
      </c>
      <c r="B63" s="30">
        <v>-1.02691758243099E-4</v>
      </c>
      <c r="C63" s="30"/>
      <c r="G63" s="30">
        <v>2.3636374158971201</v>
      </c>
      <c r="H63" s="30">
        <v>5.08082073758175E-4</v>
      </c>
    </row>
    <row r="64" spans="1:8" x14ac:dyDescent="0.2">
      <c r="A64" s="30">
        <v>1.45393954372337</v>
      </c>
      <c r="B64" s="30">
        <v>-1.4723365676721199E-4</v>
      </c>
      <c r="C64" s="30"/>
      <c r="G64" s="30">
        <v>2.4127761218758299</v>
      </c>
      <c r="H64" s="30">
        <v>4.9371518285022599E-4</v>
      </c>
    </row>
    <row r="65" spans="1:8" x14ac:dyDescent="0.2">
      <c r="A65" s="30">
        <v>1.48342276731059</v>
      </c>
      <c r="B65" s="30">
        <v>-1.03812163488138E-4</v>
      </c>
      <c r="C65" s="30"/>
      <c r="G65" s="30">
        <v>2.4701046121843202</v>
      </c>
      <c r="H65" s="30">
        <v>5.2401559874295698E-4</v>
      </c>
    </row>
    <row r="66" spans="1:8" x14ac:dyDescent="0.2">
      <c r="A66" s="30">
        <v>1.5178198614956899</v>
      </c>
      <c r="B66" s="30">
        <v>-9.1661089407172098E-5</v>
      </c>
      <c r="C66" s="30"/>
      <c r="G66" s="30">
        <v>2.5192433181630198</v>
      </c>
      <c r="H66" s="30">
        <v>6.1512010915357705E-4</v>
      </c>
    </row>
    <row r="67" spans="1:8" x14ac:dyDescent="0.2">
      <c r="A67" s="30">
        <v>1.5473030850829099</v>
      </c>
      <c r="B67" s="30">
        <v>-1.04972096726437E-4</v>
      </c>
      <c r="C67" s="30"/>
      <c r="G67" s="30">
        <v>2.5765718084715101</v>
      </c>
      <c r="H67" s="30">
        <v>5.6183581986759103E-4</v>
      </c>
    </row>
    <row r="68" spans="1:8" x14ac:dyDescent="0.2">
      <c r="A68" s="30">
        <v>1.5817001792680001</v>
      </c>
      <c r="B68" s="30">
        <v>-1.1460656388134E-4</v>
      </c>
      <c r="C68" s="30"/>
      <c r="G68" s="30">
        <v>2.62571051445022</v>
      </c>
      <c r="H68" s="30">
        <v>5.3538274579668802E-4</v>
      </c>
    </row>
    <row r="69" spans="1:8" x14ac:dyDescent="0.2">
      <c r="A69" s="30">
        <v>1.6111834028552301</v>
      </c>
      <c r="B69" s="30">
        <v>-9.8484308345484699E-5</v>
      </c>
      <c r="C69" s="30"/>
      <c r="G69" s="30">
        <v>2.6830390047587098</v>
      </c>
      <c r="H69" s="30">
        <v>4.9176470929831995E-4</v>
      </c>
    </row>
    <row r="70" spans="1:8" x14ac:dyDescent="0.2">
      <c r="A70" s="30">
        <v>1.6455804970403201</v>
      </c>
      <c r="B70" s="30">
        <v>-6.3225575224155206E-5</v>
      </c>
      <c r="C70" s="30"/>
      <c r="G70" s="30">
        <v>2.7321777107374201</v>
      </c>
      <c r="H70" s="30">
        <v>4.8459394199882997E-4</v>
      </c>
    </row>
    <row r="71" spans="1:8" x14ac:dyDescent="0.2">
      <c r="A71" s="30">
        <v>1.67506372062755</v>
      </c>
      <c r="B71" s="30">
        <v>-6.4858207343745602E-5</v>
      </c>
      <c r="C71" s="30"/>
      <c r="G71" s="30">
        <v>2.7813164167161299</v>
      </c>
      <c r="H71" s="30">
        <v>4.6024873957500499E-4</v>
      </c>
    </row>
    <row r="72" spans="1:8" x14ac:dyDescent="0.2">
      <c r="A72" s="30">
        <v>1.70946081481264</v>
      </c>
      <c r="B72" s="30">
        <v>-4.9544838107315101E-5</v>
      </c>
      <c r="C72" s="30"/>
      <c r="G72" s="30">
        <v>2.8386449070246198</v>
      </c>
      <c r="H72" s="30">
        <v>4.6868930336311799E-4</v>
      </c>
    </row>
    <row r="73" spans="1:8" x14ac:dyDescent="0.2">
      <c r="A73" s="30">
        <v>1.73894403839987</v>
      </c>
      <c r="B73" s="30">
        <v>-3.3845254988462499E-5</v>
      </c>
      <c r="C73" s="30"/>
      <c r="G73" s="30">
        <v>2.8877836130033199</v>
      </c>
      <c r="H73" s="30">
        <v>4.2321183805121398E-4</v>
      </c>
    </row>
    <row r="74" spans="1:8" x14ac:dyDescent="0.2">
      <c r="A74" s="30">
        <v>1.77334113258496</v>
      </c>
      <c r="B74" s="30">
        <v>-3.85933389002471E-5</v>
      </c>
      <c r="C74" s="30"/>
      <c r="G74" s="30">
        <v>2.9451121033118199</v>
      </c>
      <c r="H74" s="30">
        <v>3.8736221932314199E-4</v>
      </c>
    </row>
    <row r="75" spans="1:8" x14ac:dyDescent="0.2">
      <c r="A75" s="30">
        <v>1.80282435617218</v>
      </c>
      <c r="B75" s="30">
        <v>-5.7662648501030102E-5</v>
      </c>
      <c r="C75" s="30"/>
      <c r="G75" s="30">
        <v>2.99425080929052</v>
      </c>
      <c r="H75" s="30">
        <v>4.25895133285494E-4</v>
      </c>
    </row>
    <row r="76" spans="1:8" x14ac:dyDescent="0.2">
      <c r="A76" s="30">
        <v>1.8372214503572799</v>
      </c>
      <c r="B76" s="30">
        <v>-7.8791524005911902E-5</v>
      </c>
      <c r="C76" s="30"/>
      <c r="G76" s="30">
        <v>3.0515792995990099</v>
      </c>
      <c r="H76" s="30">
        <v>4.1175354904567302E-4</v>
      </c>
    </row>
    <row r="77" spans="1:8" x14ac:dyDescent="0.2">
      <c r="A77" s="30">
        <v>1.8667046739444999</v>
      </c>
      <c r="B77" s="30">
        <v>-5.9728082997382202E-5</v>
      </c>
      <c r="C77" s="30"/>
      <c r="G77" s="30">
        <v>3.1007180055777201</v>
      </c>
      <c r="H77" s="30">
        <v>4.2058034445193203E-4</v>
      </c>
    </row>
    <row r="78" spans="1:8" x14ac:dyDescent="0.2">
      <c r="A78" s="30">
        <v>1.9011017681296001</v>
      </c>
      <c r="B78" s="30">
        <v>-7.9464467001545897E-5</v>
      </c>
      <c r="C78" s="30"/>
      <c r="G78" s="30">
        <v>3.15804649588621</v>
      </c>
      <c r="H78" s="30">
        <v>3.9606013984461598E-4</v>
      </c>
    </row>
    <row r="79" spans="1:8" x14ac:dyDescent="0.2">
      <c r="A79" s="30">
        <v>1.9305849917168201</v>
      </c>
      <c r="B79" s="30">
        <v>-2.25539896914106E-5</v>
      </c>
      <c r="C79" s="30"/>
      <c r="G79" s="30">
        <v>3.2071852018649198</v>
      </c>
      <c r="H79" s="30">
        <v>3.6428910848043802E-4</v>
      </c>
    </row>
    <row r="80" spans="1:8" x14ac:dyDescent="0.2">
      <c r="A80" s="30">
        <v>1.96498208590192</v>
      </c>
      <c r="B80" s="30">
        <v>-3.3545741531698199E-5</v>
      </c>
      <c r="C80" s="30"/>
      <c r="G80" s="30">
        <v>3.2645136921734101</v>
      </c>
      <c r="H80" s="30">
        <v>5.2371341174278199E-4</v>
      </c>
    </row>
    <row r="81" spans="1:8" x14ac:dyDescent="0.2">
      <c r="A81" s="30">
        <v>1.99446530948914</v>
      </c>
      <c r="B81" s="30">
        <v>-3.03203703832953E-5</v>
      </c>
      <c r="C81" s="30"/>
      <c r="G81" s="30">
        <v>3.31365239815212</v>
      </c>
      <c r="H81" s="30">
        <v>5.5632382492051195E-4</v>
      </c>
    </row>
    <row r="82" spans="1:8" x14ac:dyDescent="0.2">
      <c r="A82" s="30">
        <v>2.02886240367424</v>
      </c>
      <c r="B82" s="30">
        <v>-2.3535947952685099E-5</v>
      </c>
      <c r="C82" s="30"/>
      <c r="G82" s="30">
        <v>3.3709808884606098</v>
      </c>
      <c r="H82" s="30">
        <v>5.0870139496693705E-4</v>
      </c>
    </row>
    <row r="83" spans="1:8" x14ac:dyDescent="0.2">
      <c r="A83" s="30">
        <v>2.0583456272614602</v>
      </c>
      <c r="B83" s="30">
        <v>-4.4187856410820199E-5</v>
      </c>
      <c r="C83" s="30"/>
      <c r="G83" s="30">
        <v>3.4201195944393099</v>
      </c>
      <c r="H83" s="30">
        <v>4.5266868943493903E-4</v>
      </c>
    </row>
    <row r="84" spans="1:8" x14ac:dyDescent="0.2">
      <c r="A84" s="30">
        <v>2.0927427214465602</v>
      </c>
      <c r="B84" s="30">
        <v>-8.7021000872628798E-5</v>
      </c>
      <c r="C84" s="30"/>
      <c r="G84" s="30">
        <v>3.4774480847478002</v>
      </c>
      <c r="H84" s="30">
        <v>3.8191415261896002E-4</v>
      </c>
    </row>
    <row r="85" spans="1:8" x14ac:dyDescent="0.2">
      <c r="A85" s="30">
        <v>2.1222259450337799</v>
      </c>
      <c r="B85" s="30">
        <v>-9.9555184224025105E-5</v>
      </c>
      <c r="C85" s="30"/>
      <c r="G85" s="30">
        <v>3.52658679072651</v>
      </c>
      <c r="H85" s="30">
        <v>4.3228136390879802E-4</v>
      </c>
    </row>
    <row r="86" spans="1:8" x14ac:dyDescent="0.2">
      <c r="A86" s="30">
        <v>2.1566230392188799</v>
      </c>
      <c r="B86" s="30">
        <v>-9.8851055831468103E-5</v>
      </c>
      <c r="C86" s="30"/>
      <c r="G86" s="30">
        <v>3.5839152810349999</v>
      </c>
      <c r="H86" s="30">
        <v>4.95707547722156E-4</v>
      </c>
    </row>
    <row r="87" spans="1:8" x14ac:dyDescent="0.2">
      <c r="A87" s="30">
        <v>2.1861062628061001</v>
      </c>
      <c r="B87" s="30">
        <v>-1.05241187624173E-4</v>
      </c>
      <c r="C87" s="30"/>
      <c r="G87" s="30">
        <v>3.6330539870137102</v>
      </c>
      <c r="H87" s="30">
        <v>4.5503584521170402E-4</v>
      </c>
    </row>
    <row r="88" spans="1:8" x14ac:dyDescent="0.2">
      <c r="A88" s="30">
        <v>2.2205033569911898</v>
      </c>
      <c r="B88" s="30">
        <v>-5.1689926726777497E-5</v>
      </c>
      <c r="C88" s="30"/>
      <c r="G88" s="30">
        <v>3.68219269299242</v>
      </c>
      <c r="H88" s="30">
        <v>4.1801777631717902E-4</v>
      </c>
    </row>
    <row r="89" spans="1:8" x14ac:dyDescent="0.2">
      <c r="A89" s="30">
        <v>2.2499865805784198</v>
      </c>
      <c r="B89" s="30">
        <v>-7.3136722056453093E-5</v>
      </c>
      <c r="C89" s="30"/>
      <c r="G89" s="30">
        <v>3.7395211833009099</v>
      </c>
      <c r="H89" s="30">
        <v>3.7988165499625698E-4</v>
      </c>
    </row>
    <row r="90" spans="1:8" x14ac:dyDescent="0.2">
      <c r="A90" s="30">
        <v>2.27946980416564</v>
      </c>
      <c r="B90" s="30">
        <v>-9.3072302566686406E-5</v>
      </c>
      <c r="C90" s="30"/>
      <c r="G90" s="30">
        <v>3.7886598892796099</v>
      </c>
      <c r="H90" s="30">
        <v>4.75734916640234E-4</v>
      </c>
    </row>
    <row r="91" spans="1:8" x14ac:dyDescent="0.2">
      <c r="A91" s="30">
        <v>2.31386689835074</v>
      </c>
      <c r="B91" s="30">
        <v>-1.13938368858904E-4</v>
      </c>
      <c r="C91" s="30"/>
      <c r="G91" s="30">
        <v>3.84598837958811</v>
      </c>
      <c r="H91" s="30">
        <v>4.3144165293710599E-4</v>
      </c>
    </row>
    <row r="92" spans="1:8" x14ac:dyDescent="0.2">
      <c r="A92" s="30">
        <v>2.3433501219379602</v>
      </c>
      <c r="B92" s="30">
        <v>-1.13809170978068E-4</v>
      </c>
      <c r="C92" s="30"/>
      <c r="G92" s="30">
        <v>3.8951270855668101</v>
      </c>
      <c r="H92" s="30">
        <v>3.7136558286280698E-4</v>
      </c>
    </row>
    <row r="93" spans="1:8" x14ac:dyDescent="0.2">
      <c r="A93" s="30">
        <v>2.3777472161230602</v>
      </c>
      <c r="B93" s="30">
        <v>-9.1586874274431104E-5</v>
      </c>
      <c r="C93" s="30"/>
      <c r="G93" s="30">
        <v>3.9524555758752999</v>
      </c>
      <c r="H93" s="30">
        <v>3.6654485655828497E-4</v>
      </c>
    </row>
    <row r="94" spans="1:8" x14ac:dyDescent="0.2">
      <c r="A94" s="30">
        <v>2.4072304397102799</v>
      </c>
      <c r="B94" s="30">
        <v>-1.01464443586956E-4</v>
      </c>
      <c r="C94" s="30"/>
      <c r="G94" s="30">
        <v>4.0015942818540102</v>
      </c>
      <c r="H94" s="30">
        <v>3.5398824513306902E-4</v>
      </c>
    </row>
    <row r="95" spans="1:8" x14ac:dyDescent="0.2">
      <c r="A95" s="30">
        <v>2.4416275338953701</v>
      </c>
      <c r="B95" s="30">
        <v>-7.96237910004598E-5</v>
      </c>
      <c r="C95" s="30"/>
      <c r="G95" s="30">
        <v>4.0589227721625001</v>
      </c>
      <c r="H95" s="30">
        <v>3.2031289076709101E-4</v>
      </c>
    </row>
    <row r="96" spans="1:8" x14ac:dyDescent="0.2">
      <c r="A96" s="30">
        <v>2.4711107574825899</v>
      </c>
      <c r="B96" s="30">
        <v>-8.0340330444781205E-5</v>
      </c>
      <c r="C96" s="30"/>
      <c r="G96" s="30">
        <v>4.1080614781411997</v>
      </c>
      <c r="H96" s="30">
        <v>2.5340599400083098E-4</v>
      </c>
    </row>
    <row r="97" spans="1:8" x14ac:dyDescent="0.2">
      <c r="A97" s="30">
        <v>2.5055078516676801</v>
      </c>
      <c r="B97" s="30">
        <v>-7.2993199990035001E-5</v>
      </c>
      <c r="C97" s="30"/>
      <c r="G97" s="30">
        <v>4.1653899684496896</v>
      </c>
      <c r="H97" s="30">
        <v>3.4433859054947799E-4</v>
      </c>
    </row>
    <row r="98" spans="1:8" x14ac:dyDescent="0.2">
      <c r="A98" s="30">
        <v>2.5349910752549101</v>
      </c>
      <c r="B98" s="30">
        <v>-7.7727191443340099E-5</v>
      </c>
      <c r="C98" s="30"/>
      <c r="G98" s="30">
        <v>4.2145286744283901</v>
      </c>
      <c r="H98" s="30">
        <v>3.2724712690762299E-4</v>
      </c>
    </row>
    <row r="99" spans="1:8" x14ac:dyDescent="0.2">
      <c r="A99" s="30">
        <v>2.5693881694399998</v>
      </c>
      <c r="B99" s="30">
        <v>-1.0347117444309501E-4</v>
      </c>
      <c r="C99" s="30"/>
      <c r="G99" s="30">
        <v>4.2718571647368799</v>
      </c>
      <c r="H99" s="30">
        <v>2.97632735845998E-4</v>
      </c>
    </row>
    <row r="100" spans="1:8" x14ac:dyDescent="0.2">
      <c r="A100" s="30">
        <v>2.59887139302722</v>
      </c>
      <c r="B100" s="30">
        <v>-8.7495886402706201E-5</v>
      </c>
      <c r="C100" s="30"/>
      <c r="G100" s="30">
        <v>4.3209958707155902</v>
      </c>
      <c r="H100" s="30">
        <v>4.4833838087927799E-4</v>
      </c>
    </row>
    <row r="101" spans="1:8" x14ac:dyDescent="0.2">
      <c r="A101" s="30">
        <v>2.63326848721232</v>
      </c>
      <c r="B101" s="30">
        <v>-1.0771732800773701E-4</v>
      </c>
      <c r="C101" s="30"/>
      <c r="G101" s="30">
        <v>4.3783243610240703</v>
      </c>
      <c r="H101" s="30">
        <v>4.6280150336488801E-4</v>
      </c>
    </row>
    <row r="102" spans="1:8" x14ac:dyDescent="0.2">
      <c r="A102" s="30">
        <v>2.6627517107995402</v>
      </c>
      <c r="B102" s="30">
        <v>-9.9350202086915794E-5</v>
      </c>
      <c r="C102" s="30"/>
      <c r="G102" s="30">
        <v>4.4274630670027797</v>
      </c>
      <c r="H102" s="30">
        <v>4.09094493296654E-4</v>
      </c>
    </row>
    <row r="103" spans="1:8" x14ac:dyDescent="0.2">
      <c r="A103" s="30">
        <v>2.6971488049846299</v>
      </c>
      <c r="B103" s="30">
        <v>-8.2105436353263297E-5</v>
      </c>
      <c r="C103" s="30"/>
      <c r="G103" s="30">
        <v>4.4847915573112704</v>
      </c>
      <c r="H103" s="30">
        <v>3.88997049228538E-4</v>
      </c>
    </row>
    <row r="104" spans="1:8" x14ac:dyDescent="0.2">
      <c r="A104" s="30">
        <v>2.7266320285718502</v>
      </c>
      <c r="B104" s="30">
        <v>-1.2357930591840201E-4</v>
      </c>
      <c r="C104" s="30"/>
      <c r="G104" s="30">
        <v>4.5339302632899701</v>
      </c>
      <c r="H104" s="30">
        <v>3.3106657189092999E-4</v>
      </c>
    </row>
    <row r="105" spans="1:8" x14ac:dyDescent="0.2">
      <c r="A105" s="30">
        <v>2.7610291227569501</v>
      </c>
      <c r="B105" s="30">
        <v>-7.2070252374119696E-5</v>
      </c>
      <c r="C105" s="30"/>
      <c r="G105" s="30">
        <v>4.5830689692686803</v>
      </c>
      <c r="H105" s="30">
        <v>3.7522646593411002E-4</v>
      </c>
    </row>
    <row r="106" spans="1:8" x14ac:dyDescent="0.2">
      <c r="A106" s="30">
        <v>2.7905123463441699</v>
      </c>
      <c r="B106" s="30">
        <v>-9.8080332292227503E-5</v>
      </c>
      <c r="C106" s="30"/>
      <c r="G106" s="30">
        <v>4.6403974595771604</v>
      </c>
      <c r="H106" s="30">
        <v>3.93535230493783E-4</v>
      </c>
    </row>
    <row r="107" spans="1:8" x14ac:dyDescent="0.2">
      <c r="A107" s="30">
        <v>2.8249094405292601</v>
      </c>
      <c r="B107" s="30">
        <v>-9.3103109655959205E-5</v>
      </c>
      <c r="C107" s="30"/>
      <c r="G107" s="30">
        <v>4.6895361655558698</v>
      </c>
      <c r="H107" s="30">
        <v>4.2047509641774598E-4</v>
      </c>
    </row>
    <row r="108" spans="1:8" x14ac:dyDescent="0.2">
      <c r="A108" s="30">
        <v>2.8543926641164901</v>
      </c>
      <c r="B108" s="30">
        <v>-6.6034142913050302E-5</v>
      </c>
      <c r="C108" s="30"/>
      <c r="G108" s="30">
        <v>4.7468646558643597</v>
      </c>
      <c r="H108" s="30">
        <v>3.5058192160355002E-4</v>
      </c>
    </row>
    <row r="109" spans="1:8" x14ac:dyDescent="0.2">
      <c r="A109" s="30">
        <v>2.88878975830157</v>
      </c>
      <c r="B109" s="30">
        <v>-7.0126179792080704E-5</v>
      </c>
      <c r="C109" s="30"/>
      <c r="G109" s="30">
        <v>4.7960033618430602</v>
      </c>
      <c r="H109" s="30">
        <v>3.1684901963014502E-4</v>
      </c>
    </row>
    <row r="110" spans="1:8" x14ac:dyDescent="0.2">
      <c r="A110" s="30">
        <v>2.9182729818888</v>
      </c>
      <c r="B110" s="30">
        <v>-8.1498849238671096E-5</v>
      </c>
      <c r="C110" s="30"/>
      <c r="G110" s="30">
        <v>4.8533318521515501</v>
      </c>
      <c r="H110" s="30">
        <v>3.0777854509520799E-4</v>
      </c>
    </row>
    <row r="111" spans="1:8" x14ac:dyDescent="0.2">
      <c r="A111" s="30">
        <v>2.9526700760738902</v>
      </c>
      <c r="B111" s="30">
        <v>-8.0078936726420797E-5</v>
      </c>
      <c r="C111" s="30"/>
      <c r="G111" s="30">
        <v>4.9024705581302497</v>
      </c>
      <c r="H111" s="30">
        <v>3.2477980882395299E-4</v>
      </c>
    </row>
    <row r="112" spans="1:8" x14ac:dyDescent="0.2">
      <c r="A112" s="30">
        <v>2.98215329966111</v>
      </c>
      <c r="B112" s="30">
        <v>-6.8534083109116002E-5</v>
      </c>
      <c r="C112" s="30"/>
      <c r="G112" s="30">
        <v>4.9597990484387404</v>
      </c>
      <c r="H112" s="30">
        <v>3.1579707217328301E-4</v>
      </c>
    </row>
    <row r="113" spans="1:8" x14ac:dyDescent="0.2">
      <c r="A113" s="30">
        <v>3.0165503938462099</v>
      </c>
      <c r="B113" s="30">
        <v>-9.7661407918127904E-5</v>
      </c>
      <c r="C113" s="30"/>
      <c r="G113" s="30">
        <v>5.00893775441744</v>
      </c>
      <c r="H113" s="30">
        <v>3.6081263135070198E-4</v>
      </c>
    </row>
    <row r="114" spans="1:8" x14ac:dyDescent="0.2">
      <c r="A114" s="30">
        <v>3.0460336174334302</v>
      </c>
      <c r="B114" s="30">
        <v>-5.3128692744995899E-5</v>
      </c>
      <c r="C114" s="30"/>
      <c r="G114" s="30">
        <v>5.0662662447259299</v>
      </c>
      <c r="H114" s="30">
        <v>3.1744356795262101E-4</v>
      </c>
    </row>
    <row r="115" spans="1:8" x14ac:dyDescent="0.2">
      <c r="A115" s="30">
        <v>3.0804307116185199</v>
      </c>
      <c r="B115" s="30">
        <v>-2.8400291589661598E-5</v>
      </c>
      <c r="C115" s="30"/>
      <c r="G115" s="30">
        <v>5.1154049507046402</v>
      </c>
      <c r="H115" s="30">
        <v>2.8599185130421802E-4</v>
      </c>
    </row>
    <row r="116" spans="1:8" x14ac:dyDescent="0.2">
      <c r="A116" s="30">
        <v>3.1099139352057499</v>
      </c>
      <c r="B116" s="30">
        <v>-6.2130249494264297E-6</v>
      </c>
      <c r="C116" s="30"/>
      <c r="G116" s="30">
        <v>5.1727334410131203</v>
      </c>
      <c r="H116" s="30">
        <v>3.1668888906771699E-4</v>
      </c>
    </row>
    <row r="117" spans="1:8" x14ac:dyDescent="0.2">
      <c r="A117" s="30">
        <v>3.1443110293908401</v>
      </c>
      <c r="B117" s="30">
        <v>1.89351142974802E-5</v>
      </c>
      <c r="C117" s="30"/>
      <c r="G117" s="30">
        <v>5.2218721469918297</v>
      </c>
      <c r="H117" s="30">
        <v>3.6820786065224398E-4</v>
      </c>
    </row>
    <row r="118" spans="1:8" x14ac:dyDescent="0.2">
      <c r="A118" s="30">
        <v>3.1737942529780598</v>
      </c>
      <c r="B118" s="30">
        <v>-2.8487502651645499E-5</v>
      </c>
      <c r="C118" s="30"/>
      <c r="G118" s="30">
        <v>5.2792006373003204</v>
      </c>
      <c r="H118" s="30">
        <v>3.6055338052006701E-4</v>
      </c>
    </row>
    <row r="119" spans="1:8" x14ac:dyDescent="0.2">
      <c r="A119" s="30">
        <v>3.2032774765652801</v>
      </c>
      <c r="B119" s="30">
        <v>-6.0504846406809199E-5</v>
      </c>
      <c r="C119" s="30"/>
      <c r="G119" s="30">
        <v>5.32833934327902</v>
      </c>
      <c r="H119" s="30">
        <v>3.66906993983138E-4</v>
      </c>
    </row>
    <row r="120" spans="1:8" x14ac:dyDescent="0.2">
      <c r="A120" s="30">
        <v>3.23767457075038</v>
      </c>
      <c r="B120" s="30">
        <v>-5.7759422227580902E-5</v>
      </c>
      <c r="C120" s="30"/>
      <c r="G120" s="30">
        <v>5.3774780492577197</v>
      </c>
      <c r="H120" s="30">
        <v>3.17864033293505E-4</v>
      </c>
    </row>
    <row r="121" spans="1:8" x14ac:dyDescent="0.2">
      <c r="A121" s="30">
        <v>3.2671577943375998</v>
      </c>
      <c r="B121" s="30">
        <v>-6.05621906484288E-5</v>
      </c>
      <c r="C121" s="30"/>
      <c r="G121" s="30">
        <v>5.4348065395662104</v>
      </c>
      <c r="H121" s="30">
        <v>3.3924256120213898E-4</v>
      </c>
    </row>
    <row r="122" spans="1:8" x14ac:dyDescent="0.2">
      <c r="A122" s="30">
        <v>3.30155488852269</v>
      </c>
      <c r="B122" s="30">
        <v>-7.6405261764069999E-5</v>
      </c>
      <c r="C122" s="30"/>
      <c r="G122" s="30">
        <v>5.4839452455449198</v>
      </c>
      <c r="H122" s="30">
        <v>2.7983718111849201E-4</v>
      </c>
    </row>
    <row r="123" spans="1:8" x14ac:dyDescent="0.2">
      <c r="A123" s="30">
        <v>3.33103811210992</v>
      </c>
      <c r="B123" s="30">
        <v>-8.3655762297521694E-5</v>
      </c>
      <c r="C123" s="30"/>
      <c r="G123" s="30">
        <v>5.5412737358533999</v>
      </c>
      <c r="H123" s="30">
        <v>2.0881663977963E-4</v>
      </c>
    </row>
    <row r="124" spans="1:8" x14ac:dyDescent="0.2">
      <c r="A124" s="30">
        <v>3.3654352062949999</v>
      </c>
      <c r="B124" s="30">
        <v>-7.2694973363527995E-5</v>
      </c>
      <c r="C124" s="30"/>
      <c r="G124" s="30">
        <v>5.5904124418321102</v>
      </c>
      <c r="H124" s="30">
        <v>2.36830634134694E-4</v>
      </c>
    </row>
    <row r="125" spans="1:8" x14ac:dyDescent="0.2">
      <c r="A125" s="30">
        <v>3.3949184298822299</v>
      </c>
      <c r="B125" s="30">
        <v>-3.1511585410009399E-5</v>
      </c>
      <c r="C125" s="30"/>
      <c r="G125" s="30">
        <v>5.6477409321406</v>
      </c>
      <c r="H125" s="30">
        <v>2.5623419274380501E-4</v>
      </c>
    </row>
    <row r="126" spans="1:8" x14ac:dyDescent="0.2">
      <c r="A126" s="30">
        <v>3.4293155240673201</v>
      </c>
      <c r="B126" s="30">
        <v>-5.9489536965996501E-5</v>
      </c>
      <c r="C126" s="30"/>
      <c r="G126" s="30">
        <v>5.6968796381192996</v>
      </c>
      <c r="H126" s="30">
        <v>2.0015230575201701E-4</v>
      </c>
    </row>
    <row r="127" spans="1:8" x14ac:dyDescent="0.2">
      <c r="A127" s="30">
        <v>3.4587987476545399</v>
      </c>
      <c r="B127" s="30">
        <v>-8.55509836968577E-5</v>
      </c>
      <c r="C127" s="30"/>
      <c r="G127" s="30">
        <v>5.7542081284277904</v>
      </c>
      <c r="H127" s="30">
        <v>2.2376971472705301E-4</v>
      </c>
    </row>
    <row r="128" spans="1:8" x14ac:dyDescent="0.2">
      <c r="A128" s="30">
        <v>3.4931958418396398</v>
      </c>
      <c r="B128" s="30">
        <v>-1.09991148502967E-4</v>
      </c>
      <c r="C128" s="30"/>
      <c r="G128" s="30">
        <v>5.80334683440649</v>
      </c>
      <c r="H128" s="30">
        <v>2.2076947195450599E-4</v>
      </c>
    </row>
    <row r="129" spans="1:8" x14ac:dyDescent="0.2">
      <c r="A129" s="30">
        <v>3.52267906542686</v>
      </c>
      <c r="B129" s="30">
        <v>-1.20854714219088E-4</v>
      </c>
      <c r="C129" s="30"/>
      <c r="G129" s="30">
        <v>5.8606753247149799</v>
      </c>
      <c r="H129" s="30">
        <v>1.3851480415012399E-4</v>
      </c>
    </row>
    <row r="130" spans="1:8" x14ac:dyDescent="0.2">
      <c r="A130" s="30">
        <v>3.5570761596119498</v>
      </c>
      <c r="B130" s="30">
        <v>-1.1213239489324E-4</v>
      </c>
      <c r="C130" s="30"/>
      <c r="G130" s="30">
        <v>5.9098140306936804</v>
      </c>
      <c r="H130" s="30">
        <v>1.75439289470836E-4</v>
      </c>
    </row>
    <row r="131" spans="1:8" x14ac:dyDescent="0.2">
      <c r="A131" s="30">
        <v>3.58655938319917</v>
      </c>
      <c r="B131" s="30">
        <v>-1.12317794314065E-4</v>
      </c>
      <c r="C131" s="30"/>
      <c r="G131" s="30">
        <v>5.9671425210021702</v>
      </c>
      <c r="H131" s="30">
        <v>1.9458823756117601E-4</v>
      </c>
    </row>
    <row r="132" spans="1:8" x14ac:dyDescent="0.2">
      <c r="A132" s="30">
        <v>3.62095647738427</v>
      </c>
      <c r="B132" s="30">
        <v>-8.9998959577080895E-5</v>
      </c>
      <c r="C132" s="30"/>
      <c r="G132" s="30">
        <v>6.0162812269808796</v>
      </c>
      <c r="H132" s="30">
        <v>2.7552520231710902E-4</v>
      </c>
    </row>
    <row r="133" spans="1:8" x14ac:dyDescent="0.2">
      <c r="A133" s="30">
        <v>3.6504397009714902</v>
      </c>
      <c r="B133" s="30">
        <v>-7.9654292170826995E-5</v>
      </c>
      <c r="C133" s="30"/>
      <c r="G133" s="30">
        <v>6.0736097172893597</v>
      </c>
      <c r="H133" s="30">
        <v>3.4038665763120403E-4</v>
      </c>
    </row>
    <row r="134" spans="1:8" x14ac:dyDescent="0.2">
      <c r="A134" s="30">
        <v>3.6848367951565799</v>
      </c>
      <c r="B134" s="30">
        <v>-1.0731826665678401E-4</v>
      </c>
      <c r="C134" s="30"/>
      <c r="G134" s="30">
        <v>6.12274842326807</v>
      </c>
      <c r="H134" s="30">
        <v>3.7893649037165498E-4</v>
      </c>
    </row>
    <row r="135" spans="1:8" x14ac:dyDescent="0.2">
      <c r="A135" s="30">
        <v>3.7143200187438099</v>
      </c>
      <c r="B135" s="30">
        <v>-1.13735496215186E-4</v>
      </c>
      <c r="C135" s="30"/>
      <c r="G135" s="30">
        <v>6.1800769135765599</v>
      </c>
      <c r="H135" s="30">
        <v>3.79961146864021E-4</v>
      </c>
    </row>
    <row r="136" spans="1:8" x14ac:dyDescent="0.2">
      <c r="A136" s="30">
        <v>3.7487171129289001</v>
      </c>
      <c r="B136" s="30">
        <v>-1.4269124383082101E-4</v>
      </c>
      <c r="C136" s="30"/>
      <c r="G136" s="30">
        <v>6.2292156195552604</v>
      </c>
      <c r="H136" s="30">
        <v>3.7117520814317398E-4</v>
      </c>
    </row>
    <row r="137" spans="1:8" x14ac:dyDescent="0.2">
      <c r="A137" s="30">
        <v>3.7782003365161199</v>
      </c>
      <c r="B137" s="30">
        <v>-1.4100498838076099E-4</v>
      </c>
      <c r="C137" s="30"/>
      <c r="G137" s="30">
        <v>6.27835432553396</v>
      </c>
      <c r="H137" s="30">
        <v>3.2520094229962899E-4</v>
      </c>
    </row>
    <row r="138" spans="1:8" x14ac:dyDescent="0.2">
      <c r="A138" s="30">
        <v>3.81259743070121</v>
      </c>
      <c r="B138" s="30">
        <v>-1.3835240461695101E-4</v>
      </c>
      <c r="C138" s="30"/>
      <c r="G138" s="30">
        <v>6.3356828158424499</v>
      </c>
      <c r="H138" s="30">
        <v>2.4293237540627701E-4</v>
      </c>
    </row>
    <row r="139" spans="1:8" x14ac:dyDescent="0.2">
      <c r="A139" s="30">
        <v>3.8420806542884298</v>
      </c>
      <c r="B139" s="30">
        <v>-1.56341680791484E-4</v>
      </c>
      <c r="C139" s="30"/>
      <c r="G139" s="30">
        <v>6.3848215218211601</v>
      </c>
      <c r="H139" s="30">
        <v>3.5927179181606501E-4</v>
      </c>
    </row>
    <row r="140" spans="1:8" x14ac:dyDescent="0.2">
      <c r="A140" s="30">
        <v>3.8764777484735302</v>
      </c>
      <c r="B140" s="30">
        <v>-1.6217098942559601E-4</v>
      </c>
      <c r="C140" s="30"/>
      <c r="G140" s="30">
        <v>6.44215001212965</v>
      </c>
      <c r="H140" s="30">
        <v>3.2642713823276699E-4</v>
      </c>
    </row>
    <row r="141" spans="1:8" x14ac:dyDescent="0.2">
      <c r="A141" s="30">
        <v>3.90596097206075</v>
      </c>
      <c r="B141" s="30">
        <v>-1.96656023061772E-4</v>
      </c>
      <c r="C141" s="30"/>
      <c r="G141" s="30">
        <v>6.4912887181083496</v>
      </c>
      <c r="H141" s="30">
        <v>2.7984180585671899E-4</v>
      </c>
    </row>
    <row r="142" spans="1:8" x14ac:dyDescent="0.2">
      <c r="A142" s="30">
        <v>3.9403580662458402</v>
      </c>
      <c r="B142" s="30">
        <v>-1.65698448674578E-4</v>
      </c>
      <c r="C142" s="30"/>
      <c r="G142" s="30">
        <v>6.5486172084168404</v>
      </c>
      <c r="H142" s="30">
        <v>3.88920282479741E-4</v>
      </c>
    </row>
    <row r="143" spans="1:8" x14ac:dyDescent="0.2">
      <c r="A143" s="30">
        <v>3.9698412898330702</v>
      </c>
      <c r="B143" s="30">
        <v>-1.70449995888223E-4</v>
      </c>
      <c r="C143" s="30"/>
      <c r="G143" s="30">
        <v>6.59775591439554</v>
      </c>
      <c r="H143" s="30">
        <v>3.5820504471283598E-4</v>
      </c>
    </row>
    <row r="144" spans="1:8" x14ac:dyDescent="0.2">
      <c r="A144" s="30">
        <v>4.0042383840181603</v>
      </c>
      <c r="B144" s="30">
        <v>-1.13377714012865E-4</v>
      </c>
      <c r="C144" s="30"/>
      <c r="G144" s="30">
        <v>6.6550844047040298</v>
      </c>
      <c r="H144" s="30">
        <v>2.9839314123878102E-4</v>
      </c>
    </row>
    <row r="145" spans="1:8" x14ac:dyDescent="0.2">
      <c r="A145" s="30">
        <v>4.0337216076053801</v>
      </c>
      <c r="B145" s="30">
        <v>-1.08170929387256E-4</v>
      </c>
      <c r="C145" s="30"/>
      <c r="G145" s="30">
        <v>6.7042231106827304</v>
      </c>
      <c r="H145" s="30">
        <v>3.0910863422244599E-4</v>
      </c>
    </row>
    <row r="146" spans="1:8" x14ac:dyDescent="0.2">
      <c r="A146" s="30">
        <v>4.0681187017904801</v>
      </c>
      <c r="B146" s="30">
        <v>-1.39667257734575E-4</v>
      </c>
      <c r="C146" s="30"/>
      <c r="G146" s="30">
        <v>6.7615516009912202</v>
      </c>
      <c r="H146" s="30">
        <v>2.0665828097303E-4</v>
      </c>
    </row>
    <row r="147" spans="1:8" x14ac:dyDescent="0.2">
      <c r="A147" s="30">
        <v>4.0976019253776998</v>
      </c>
      <c r="B147" s="30">
        <v>-1.73897379419237E-4</v>
      </c>
      <c r="C147" s="30"/>
      <c r="G147" s="30">
        <v>6.8106903069699296</v>
      </c>
      <c r="H147" s="30">
        <v>1.23631026221516E-4</v>
      </c>
    </row>
    <row r="148" spans="1:8" x14ac:dyDescent="0.2">
      <c r="A148" s="30">
        <v>4.1270851489649196</v>
      </c>
      <c r="B148" s="30">
        <v>-1.379085644923E-4</v>
      </c>
      <c r="C148" s="30"/>
      <c r="G148" s="30">
        <v>6.8680187972784097</v>
      </c>
      <c r="H148" s="30">
        <v>8.4002540421903706E-5</v>
      </c>
    </row>
    <row r="149" spans="1:8" x14ac:dyDescent="0.2">
      <c r="A149" s="30">
        <v>4.1614822431500098</v>
      </c>
      <c r="B149" s="30">
        <v>-9.3742883050492305E-5</v>
      </c>
      <c r="C149" s="30"/>
      <c r="G149" s="30">
        <v>6.91715750325712</v>
      </c>
      <c r="H149" s="30">
        <v>1.71097795956837E-4</v>
      </c>
    </row>
    <row r="150" spans="1:8" x14ac:dyDescent="0.2">
      <c r="A150" s="30">
        <v>4.1909654667372402</v>
      </c>
      <c r="B150" s="30">
        <v>-1.0501807460510201E-4</v>
      </c>
      <c r="C150" s="30"/>
      <c r="G150" s="30">
        <v>6.9744859935656098</v>
      </c>
      <c r="H150" s="30">
        <v>2.06172885836938E-4</v>
      </c>
    </row>
    <row r="151" spans="1:8" x14ac:dyDescent="0.2">
      <c r="A151" s="30">
        <v>4.2253625609223304</v>
      </c>
      <c r="B151" s="30">
        <v>-8.4022963844957802E-5</v>
      </c>
      <c r="C151" s="30"/>
      <c r="G151" s="30">
        <v>7.0236246995443103</v>
      </c>
      <c r="H151" s="30">
        <v>2.2130874898799099E-4</v>
      </c>
    </row>
    <row r="152" spans="1:8" x14ac:dyDescent="0.2">
      <c r="A152" s="30">
        <v>4.2548457845095502</v>
      </c>
      <c r="B152" s="30">
        <v>-2.27835125894226E-5</v>
      </c>
      <c r="C152" s="30"/>
      <c r="G152" s="30">
        <v>7.0809531898528002</v>
      </c>
      <c r="H152" s="30">
        <v>2.0465506591998099E-4</v>
      </c>
    </row>
    <row r="153" spans="1:8" x14ac:dyDescent="0.2">
      <c r="A153" s="30">
        <v>4.2892428786946404</v>
      </c>
      <c r="B153" s="30">
        <v>-4.0307994091852501E-5</v>
      </c>
      <c r="C153" s="30"/>
      <c r="G153" s="30">
        <v>7.1300918958314998</v>
      </c>
      <c r="H153" s="30">
        <v>2.0750931098275599E-4</v>
      </c>
    </row>
    <row r="154" spans="1:8" x14ac:dyDescent="0.2">
      <c r="A154" s="30">
        <v>4.3187261022818602</v>
      </c>
      <c r="B154" s="30">
        <v>-6.4975534191104797E-5</v>
      </c>
      <c r="C154" s="30"/>
      <c r="G154" s="30">
        <v>7.1792306018102101</v>
      </c>
      <c r="H154" s="30">
        <v>2.4377662684609499E-4</v>
      </c>
    </row>
    <row r="155" spans="1:8" x14ac:dyDescent="0.2">
      <c r="A155" s="30">
        <v>4.3531231964669601</v>
      </c>
      <c r="B155" s="30">
        <v>-9.16423250134781E-5</v>
      </c>
      <c r="C155" s="30"/>
      <c r="G155" s="30">
        <v>7.2365590921186902</v>
      </c>
      <c r="H155" s="30">
        <v>2.7524612903059202E-4</v>
      </c>
    </row>
    <row r="156" spans="1:8" x14ac:dyDescent="0.2">
      <c r="A156" s="30">
        <v>4.3826064200541799</v>
      </c>
      <c r="B156" s="30">
        <v>-3.9826456687504499E-5</v>
      </c>
      <c r="C156" s="30"/>
      <c r="G156" s="30">
        <v>7.2856977980973996</v>
      </c>
      <c r="H156" s="30">
        <v>3.98770551987797E-4</v>
      </c>
    </row>
    <row r="157" spans="1:8" x14ac:dyDescent="0.2">
      <c r="A157" s="30">
        <v>4.4170035142392701</v>
      </c>
      <c r="B157" s="30">
        <v>-4.10515142599609E-5</v>
      </c>
      <c r="C157" s="30"/>
      <c r="G157" s="30">
        <v>7.3430262884058903</v>
      </c>
      <c r="H157" s="30">
        <v>4.0210797069659902E-4</v>
      </c>
    </row>
    <row r="158" spans="1:8" x14ac:dyDescent="0.2">
      <c r="A158" s="30">
        <v>4.4464867378264996</v>
      </c>
      <c r="B158" s="30">
        <v>-6.2760600359538507E-5</v>
      </c>
      <c r="C158" s="30"/>
      <c r="G158" s="30">
        <v>7.39216499438459</v>
      </c>
      <c r="H158" s="30">
        <v>4.0690846035103701E-4</v>
      </c>
    </row>
    <row r="159" spans="1:8" x14ac:dyDescent="0.2">
      <c r="A159" s="30">
        <v>4.4808838320115898</v>
      </c>
      <c r="B159" s="30">
        <v>-1.11025108139522E-4</v>
      </c>
      <c r="C159" s="30"/>
      <c r="G159" s="30">
        <v>7.4494934846930798</v>
      </c>
      <c r="H159" s="30">
        <v>3.6921475719141897E-4</v>
      </c>
    </row>
    <row r="160" spans="1:8" x14ac:dyDescent="0.2">
      <c r="A160" s="30">
        <v>4.5103670555988096</v>
      </c>
      <c r="B160" s="30">
        <v>-1.31955834909428E-4</v>
      </c>
      <c r="C160" s="30"/>
      <c r="G160" s="30">
        <v>7.4986321906717803</v>
      </c>
      <c r="H160" s="30">
        <v>2.99221801091151E-4</v>
      </c>
    </row>
    <row r="161" spans="1:8" x14ac:dyDescent="0.2">
      <c r="A161" s="30">
        <v>4.5447641497839104</v>
      </c>
      <c r="B161" s="30">
        <v>-6.23241484971935E-5</v>
      </c>
      <c r="C161" s="30"/>
      <c r="G161" s="30">
        <v>7.5559606809802702</v>
      </c>
      <c r="H161" s="30">
        <v>2.9816137463255102E-4</v>
      </c>
    </row>
    <row r="162" spans="1:8" x14ac:dyDescent="0.2">
      <c r="A162" s="30">
        <v>4.5742473733711302</v>
      </c>
      <c r="B162" s="30">
        <v>-3.1014377800378897E-5</v>
      </c>
      <c r="C162" s="30"/>
      <c r="G162" s="30">
        <v>7.6050993869589698</v>
      </c>
      <c r="H162" s="30">
        <v>4.9941610129977697E-4</v>
      </c>
    </row>
    <row r="163" spans="1:8" x14ac:dyDescent="0.2">
      <c r="A163" s="30">
        <v>4.6086444675562204</v>
      </c>
      <c r="B163" s="30">
        <v>-3.7235284239046401E-5</v>
      </c>
      <c r="C163" s="30"/>
      <c r="G163" s="30">
        <v>7.6624278772674597</v>
      </c>
      <c r="H163" s="30">
        <v>4.2288513631810097E-4</v>
      </c>
    </row>
    <row r="164" spans="1:8" x14ac:dyDescent="0.2">
      <c r="A164" s="30">
        <v>4.6381276911434401</v>
      </c>
      <c r="B164" s="30">
        <v>-6.3269188254559802E-5</v>
      </c>
      <c r="C164" s="30"/>
      <c r="G164" s="30">
        <v>7.7115665832461699</v>
      </c>
      <c r="H164" s="30">
        <v>3.9230247963357502E-4</v>
      </c>
    </row>
    <row r="165" spans="1:8" x14ac:dyDescent="0.2">
      <c r="A165" s="30">
        <v>4.6725247853285303</v>
      </c>
      <c r="B165" s="30">
        <v>-1.17018951303105E-4</v>
      </c>
      <c r="C165" s="30"/>
      <c r="G165" s="30">
        <v>7.7688950735546598</v>
      </c>
      <c r="H165" s="30">
        <v>4.3826329621886599E-4</v>
      </c>
    </row>
    <row r="166" spans="1:8" x14ac:dyDescent="0.2">
      <c r="A166" s="30">
        <v>4.7020080089157501</v>
      </c>
      <c r="B166" s="30">
        <v>-1.16964132778471E-4</v>
      </c>
      <c r="C166" s="30"/>
      <c r="G166" s="30">
        <v>7.8180337795333603</v>
      </c>
      <c r="H166" s="30">
        <v>3.8729771981504903E-4</v>
      </c>
    </row>
    <row r="167" spans="1:8" x14ac:dyDescent="0.2">
      <c r="A167" s="30">
        <v>4.7364051031008501</v>
      </c>
      <c r="B167" s="30">
        <v>-9.5499628024839302E-5</v>
      </c>
      <c r="C167" s="30"/>
      <c r="G167" s="30">
        <v>7.8753622698418502</v>
      </c>
      <c r="H167" s="30">
        <v>3.98825944420806E-4</v>
      </c>
    </row>
    <row r="168" spans="1:8" x14ac:dyDescent="0.2">
      <c r="A168" s="30">
        <v>4.7658883266880698</v>
      </c>
      <c r="B168" s="30">
        <v>-9.1435185428104506E-5</v>
      </c>
      <c r="C168" s="30"/>
      <c r="G168" s="30">
        <v>7.9245009758205498</v>
      </c>
      <c r="H168" s="30">
        <v>4.2783304608797802E-4</v>
      </c>
    </row>
    <row r="169" spans="1:8" x14ac:dyDescent="0.2">
      <c r="A169" s="30">
        <v>4.8002854208731698</v>
      </c>
      <c r="B169" s="30">
        <v>-1.07185051118551E-4</v>
      </c>
      <c r="C169" s="30"/>
      <c r="G169" s="30">
        <v>7.9736396817992601</v>
      </c>
      <c r="H169" s="30">
        <v>3.1898018257203601E-4</v>
      </c>
    </row>
    <row r="170" spans="1:8" x14ac:dyDescent="0.2">
      <c r="A170" s="30">
        <v>4.8297686444603896</v>
      </c>
      <c r="B170" s="30">
        <v>-1.16183262221264E-4</v>
      </c>
      <c r="C170" s="30"/>
      <c r="G170" s="30">
        <v>8.0309681721077499</v>
      </c>
      <c r="H170" s="30">
        <v>2.2851867393791899E-4</v>
      </c>
    </row>
    <row r="171" spans="1:8" x14ac:dyDescent="0.2">
      <c r="A171" s="30">
        <v>4.8641657386454904</v>
      </c>
      <c r="B171" s="30">
        <v>-6.9378593050755503E-5</v>
      </c>
      <c r="C171" s="30"/>
      <c r="G171" s="30">
        <v>8.0801068780864593</v>
      </c>
      <c r="H171" s="30">
        <v>1.47742697820002E-4</v>
      </c>
    </row>
    <row r="172" spans="1:8" x14ac:dyDescent="0.2">
      <c r="A172" s="30">
        <v>4.8936489622327199</v>
      </c>
      <c r="B172" s="30">
        <v>-5.2824183343737803E-5</v>
      </c>
      <c r="C172" s="30"/>
      <c r="G172" s="30">
        <v>8.1374353683949501</v>
      </c>
      <c r="H172" s="30">
        <v>8.5188757102001506E-5</v>
      </c>
    </row>
    <row r="173" spans="1:8" x14ac:dyDescent="0.2">
      <c r="A173" s="30">
        <v>4.9280460564178101</v>
      </c>
      <c r="B173" s="30">
        <v>1.20389785151085E-5</v>
      </c>
      <c r="C173" s="30"/>
      <c r="G173" s="30">
        <v>8.1865740743736595</v>
      </c>
      <c r="H173" s="30">
        <v>9.2751410849475501E-5</v>
      </c>
    </row>
    <row r="174" spans="1:8" x14ac:dyDescent="0.2">
      <c r="A174" s="30">
        <v>4.9575292800050397</v>
      </c>
      <c r="B174" s="30">
        <v>1.24176181314166E-4</v>
      </c>
      <c r="C174" s="30"/>
      <c r="G174" s="30">
        <v>8.2439025646821502</v>
      </c>
      <c r="H174" s="30">
        <v>1.3470477557153701E-4</v>
      </c>
    </row>
    <row r="175" spans="1:8" x14ac:dyDescent="0.2">
      <c r="A175" s="30">
        <v>4.9919263741901396</v>
      </c>
      <c r="B175" s="30">
        <v>1.14177771408064E-4</v>
      </c>
      <c r="C175" s="30"/>
      <c r="G175" s="30">
        <v>8.2930412706608596</v>
      </c>
      <c r="H175" s="30">
        <v>1.9003106850775401E-4</v>
      </c>
    </row>
    <row r="176" spans="1:8" x14ac:dyDescent="0.2">
      <c r="A176" s="30">
        <v>5.0214095977773603</v>
      </c>
      <c r="B176" s="30">
        <v>1.04880883692966E-4</v>
      </c>
      <c r="C176" s="30"/>
      <c r="G176" s="30">
        <v>8.3503697609693592</v>
      </c>
      <c r="H176" s="30">
        <v>2.20712288191167E-4</v>
      </c>
    </row>
    <row r="177" spans="1:8" x14ac:dyDescent="0.2">
      <c r="A177" s="30">
        <v>5.0508928213645898</v>
      </c>
      <c r="B177" s="30">
        <v>1.04056863994507E-4</v>
      </c>
      <c r="C177" s="30"/>
      <c r="G177" s="30">
        <v>8.3995084669480704</v>
      </c>
      <c r="H177" s="30">
        <v>1.5177700018156E-4</v>
      </c>
    </row>
    <row r="178" spans="1:8" x14ac:dyDescent="0.2">
      <c r="A178" s="30">
        <v>5.08528991554968</v>
      </c>
      <c r="B178" s="30">
        <v>8.4339518629828001E-5</v>
      </c>
      <c r="C178" s="30"/>
      <c r="G178" s="30">
        <v>8.4568369572565594</v>
      </c>
      <c r="H178" s="30">
        <v>1.23942728494949E-4</v>
      </c>
    </row>
    <row r="179" spans="1:8" x14ac:dyDescent="0.2">
      <c r="A179" s="30">
        <v>5.1147731391369096</v>
      </c>
      <c r="B179" s="30">
        <v>7.3596375990813304E-5</v>
      </c>
      <c r="C179" s="30"/>
      <c r="G179" s="30">
        <v>8.5059756632352705</v>
      </c>
      <c r="H179" s="30">
        <v>1.47333059974617E-4</v>
      </c>
    </row>
    <row r="180" spans="1:8" x14ac:dyDescent="0.2">
      <c r="A180" s="30">
        <v>5.1491702333219997</v>
      </c>
      <c r="B180" s="30">
        <v>1.61928899352687E-5</v>
      </c>
      <c r="C180" s="30"/>
      <c r="G180" s="30">
        <v>8.5633041535437595</v>
      </c>
      <c r="H180" s="30">
        <v>1.9198130571393399E-4</v>
      </c>
    </row>
    <row r="181" spans="1:8" x14ac:dyDescent="0.2">
      <c r="A181" s="30">
        <v>5.1786534569092302</v>
      </c>
      <c r="B181" s="30">
        <v>8.3447358819046201E-6</v>
      </c>
      <c r="C181" s="30"/>
      <c r="G181" s="30">
        <v>8.6124428595224707</v>
      </c>
      <c r="H181" s="30">
        <v>1.09839816639446E-4</v>
      </c>
    </row>
    <row r="182" spans="1:8" x14ac:dyDescent="0.2">
      <c r="A182" s="30">
        <v>5.2130505510943301</v>
      </c>
      <c r="B182" s="30">
        <v>-2.99662325827003E-6</v>
      </c>
      <c r="C182" s="30"/>
      <c r="G182" s="30">
        <v>8.6697713498309703</v>
      </c>
      <c r="H182" s="30">
        <v>1.23202590675149E-4</v>
      </c>
    </row>
    <row r="183" spans="1:8" x14ac:dyDescent="0.2">
      <c r="A183" s="30">
        <v>5.2425337746815499</v>
      </c>
      <c r="B183" s="30">
        <v>2.5003576794249401E-5</v>
      </c>
      <c r="C183" s="30"/>
      <c r="G183" s="30">
        <v>8.7189100558096797</v>
      </c>
      <c r="H183" s="30">
        <v>1.9968853196901599E-4</v>
      </c>
    </row>
    <row r="184" spans="1:8" x14ac:dyDescent="0.2">
      <c r="A184" s="30">
        <v>5.2769308688666499</v>
      </c>
      <c r="B184" s="30">
        <v>-1.2659334769463801E-6</v>
      </c>
      <c r="C184" s="30"/>
      <c r="G184" s="30">
        <v>8.7762385461181704</v>
      </c>
      <c r="H184" s="30">
        <v>2.1672503507026101E-4</v>
      </c>
    </row>
    <row r="185" spans="1:8" x14ac:dyDescent="0.2">
      <c r="A185" s="30">
        <v>5.3064140924538696</v>
      </c>
      <c r="B185" s="30">
        <v>-3.8530755050449598E-5</v>
      </c>
      <c r="C185" s="30"/>
      <c r="G185" s="30">
        <v>8.8253772520968798</v>
      </c>
      <c r="H185" s="30">
        <v>1.9593185853883699E-4</v>
      </c>
    </row>
    <row r="186" spans="1:8" x14ac:dyDescent="0.2">
      <c r="A186" s="30">
        <v>5.3408111866389696</v>
      </c>
      <c r="B186" s="30">
        <v>-5.1738882186145998E-5</v>
      </c>
      <c r="C186" s="30"/>
      <c r="G186" s="30">
        <v>8.8745159580755892</v>
      </c>
      <c r="H186" s="30">
        <v>1.51047833981975E-4</v>
      </c>
    </row>
    <row r="187" spans="1:8" x14ac:dyDescent="0.2">
      <c r="A187" s="30">
        <v>5.3702944102261903</v>
      </c>
      <c r="B187" s="30">
        <v>-7.3333168241312901E-5</v>
      </c>
      <c r="C187" s="30"/>
      <c r="G187" s="30">
        <v>8.9318444483840906</v>
      </c>
      <c r="H187" s="30">
        <v>1.61144764734836E-4</v>
      </c>
    </row>
    <row r="188" spans="1:8" x14ac:dyDescent="0.2">
      <c r="A188" s="30">
        <v>5.4046915044112902</v>
      </c>
      <c r="B188" s="30">
        <v>-7.1544315008651994E-5</v>
      </c>
      <c r="C188" s="30"/>
      <c r="G188" s="30">
        <v>8.9809831543627894</v>
      </c>
      <c r="H188" s="30">
        <v>1.69144982577256E-4</v>
      </c>
    </row>
    <row r="189" spans="1:8" x14ac:dyDescent="0.2">
      <c r="A189" s="30">
        <v>5.4341747279985197</v>
      </c>
      <c r="B189" s="30">
        <v>-8.8624566700130396E-5</v>
      </c>
      <c r="C189" s="30"/>
      <c r="G189" s="30">
        <v>9.0383116446712908</v>
      </c>
      <c r="H189" s="30">
        <v>1.4581089480878099E-4</v>
      </c>
    </row>
    <row r="190" spans="1:8" x14ac:dyDescent="0.2">
      <c r="A190" s="30">
        <v>5.4685718221836099</v>
      </c>
      <c r="B190" s="30">
        <v>-1.12873019585624E-4</v>
      </c>
      <c r="C190" s="30"/>
      <c r="G190" s="30">
        <v>9.0874503506500002</v>
      </c>
      <c r="H190" s="30">
        <v>1.61022029894794E-4</v>
      </c>
    </row>
    <row r="191" spans="1:8" x14ac:dyDescent="0.2">
      <c r="A191" s="30">
        <v>5.4980550457708404</v>
      </c>
      <c r="B191" s="30">
        <v>-1.19163174036867E-4</v>
      </c>
      <c r="C191" s="30"/>
      <c r="G191" s="30">
        <v>9.1447788409584891</v>
      </c>
      <c r="H191" s="30">
        <v>2.1484991211475401E-4</v>
      </c>
    </row>
    <row r="192" spans="1:8" x14ac:dyDescent="0.2">
      <c r="A192" s="30">
        <v>5.5324521399559403</v>
      </c>
      <c r="B192" s="30">
        <v>-8.63080680470378E-5</v>
      </c>
      <c r="C192" s="30"/>
      <c r="G192" s="30">
        <v>9.1939175469372003</v>
      </c>
      <c r="H192" s="30">
        <v>2.2023306517276599E-4</v>
      </c>
    </row>
    <row r="193" spans="1:8" x14ac:dyDescent="0.2">
      <c r="A193" s="30">
        <v>5.5619353635431601</v>
      </c>
      <c r="B193" s="30">
        <v>-8.2410288948915093E-5</v>
      </c>
      <c r="C193" s="30"/>
      <c r="G193" s="30">
        <v>9.2512460372456999</v>
      </c>
      <c r="H193" s="30">
        <v>1.90510174778835E-4</v>
      </c>
    </row>
    <row r="194" spans="1:8" x14ac:dyDescent="0.2">
      <c r="A194" s="30">
        <v>5.59633245772826</v>
      </c>
      <c r="B194" s="30">
        <v>-7.05011599275151E-5</v>
      </c>
      <c r="C194" s="30"/>
      <c r="G194" s="30">
        <v>9.3003847432244093</v>
      </c>
      <c r="H194" s="30">
        <v>2.1585830833962399E-4</v>
      </c>
    </row>
    <row r="195" spans="1:8" x14ac:dyDescent="0.2">
      <c r="A195" s="30">
        <v>5.6258156813154896</v>
      </c>
      <c r="B195" s="30">
        <v>-4.0929497661303098E-5</v>
      </c>
      <c r="C195" s="30"/>
      <c r="G195" s="30">
        <v>9.3577132335329001</v>
      </c>
      <c r="H195" s="30">
        <v>1.730143817271E-4</v>
      </c>
    </row>
    <row r="196" spans="1:8" x14ac:dyDescent="0.2">
      <c r="A196" s="30">
        <v>5.6602127755005798</v>
      </c>
      <c r="B196" s="30">
        <v>-6.5482472281890002E-6</v>
      </c>
      <c r="C196" s="30"/>
      <c r="G196" s="30">
        <v>9.4068519395116095</v>
      </c>
      <c r="H196" s="30">
        <v>2.46953310486758E-4</v>
      </c>
    </row>
    <row r="197" spans="1:8" x14ac:dyDescent="0.2">
      <c r="A197" s="30">
        <v>5.6896959990878102</v>
      </c>
      <c r="B197" s="30">
        <v>-1.8913300861899999E-5</v>
      </c>
      <c r="C197" s="30"/>
      <c r="G197" s="30">
        <v>9.4641804298201002</v>
      </c>
      <c r="H197" s="30">
        <v>2.08741796208346E-4</v>
      </c>
    </row>
    <row r="198" spans="1:8" x14ac:dyDescent="0.2">
      <c r="A198" s="30">
        <v>5.7240930932729004</v>
      </c>
      <c r="B198" s="30">
        <v>-1.54966548664292E-5</v>
      </c>
      <c r="C198" s="30"/>
      <c r="G198" s="30">
        <v>9.5133191357988096</v>
      </c>
      <c r="H198" s="30">
        <v>1.6540447226879901E-4</v>
      </c>
    </row>
    <row r="199" spans="1:8" x14ac:dyDescent="0.2">
      <c r="A199" s="30">
        <v>5.7535763168601299</v>
      </c>
      <c r="B199" s="30">
        <v>-9.3425772347254299E-6</v>
      </c>
      <c r="C199" s="30"/>
      <c r="G199" s="30">
        <v>9.5706476261073092</v>
      </c>
      <c r="H199" s="30">
        <v>1.6176538768956401E-4</v>
      </c>
    </row>
    <row r="200" spans="1:8" x14ac:dyDescent="0.2">
      <c r="A200" s="30">
        <v>5.7879734110452299</v>
      </c>
      <c r="B200" s="30">
        <v>6.7995123358339601E-6</v>
      </c>
      <c r="C200" s="30"/>
      <c r="G200" s="30">
        <v>9.6197863320860204</v>
      </c>
      <c r="H200" s="30">
        <v>2.13396463198657E-4</v>
      </c>
    </row>
    <row r="201" spans="1:8" x14ac:dyDescent="0.2">
      <c r="A201" s="30">
        <v>5.8174566346324497</v>
      </c>
      <c r="B201" s="30">
        <v>-1.8908084719119699E-5</v>
      </c>
      <c r="C201" s="30"/>
      <c r="G201" s="30">
        <v>9.6771148223945094</v>
      </c>
      <c r="H201" s="30">
        <v>2.6960604178123102E-4</v>
      </c>
    </row>
    <row r="202" spans="1:8" x14ac:dyDescent="0.2">
      <c r="A202" s="30">
        <v>5.8518537288175496</v>
      </c>
      <c r="B202" s="30">
        <v>1.22760017223101E-5</v>
      </c>
      <c r="C202" s="30"/>
      <c r="G202" s="30">
        <v>9.7262535283732205</v>
      </c>
      <c r="H202" s="30">
        <v>4.0235423168894901E-4</v>
      </c>
    </row>
    <row r="203" spans="1:8" x14ac:dyDescent="0.2">
      <c r="A203" s="30">
        <v>5.8813369524047703</v>
      </c>
      <c r="B203" s="30">
        <v>1.6499581185666599E-6</v>
      </c>
      <c r="C203" s="30"/>
      <c r="G203" s="30">
        <v>9.7753922343519299</v>
      </c>
      <c r="H203" s="30">
        <v>4.8584013312438301E-4</v>
      </c>
    </row>
    <row r="204" spans="1:8" x14ac:dyDescent="0.2">
      <c r="A204" s="30">
        <v>5.9157340465898702</v>
      </c>
      <c r="B204" s="30">
        <v>-4.5593355392078398E-6</v>
      </c>
      <c r="C204" s="30"/>
      <c r="G204" s="30">
        <v>9.8327207246604207</v>
      </c>
      <c r="H204" s="30">
        <v>5.0293763629968705E-4</v>
      </c>
    </row>
    <row r="205" spans="1:8" x14ac:dyDescent="0.2">
      <c r="A205" s="30">
        <v>5.9452172701770998</v>
      </c>
      <c r="B205" s="30">
        <v>3.58572459422098E-5</v>
      </c>
      <c r="C205" s="30"/>
      <c r="G205" s="30">
        <v>9.8818594306391301</v>
      </c>
      <c r="H205" s="30">
        <v>7.1328320480858296E-4</v>
      </c>
    </row>
    <row r="206" spans="1:8" x14ac:dyDescent="0.2">
      <c r="A206" s="30">
        <v>5.9747004937643204</v>
      </c>
      <c r="B206" s="30">
        <v>1.09637538335642E-4</v>
      </c>
      <c r="C206" s="30"/>
      <c r="G206" s="30">
        <v>9.9391879209476297</v>
      </c>
      <c r="H206" s="30">
        <v>9.6624232697213098E-4</v>
      </c>
    </row>
    <row r="207" spans="1:8" x14ac:dyDescent="0.2">
      <c r="A207" s="30">
        <v>6.0090975879494399</v>
      </c>
      <c r="B207" s="30">
        <v>2.3907559130042401E-4</v>
      </c>
      <c r="C207" s="30"/>
      <c r="G207" s="30">
        <v>9.9883266269263409</v>
      </c>
      <c r="H207" s="30">
        <v>1.1792711342267601E-3</v>
      </c>
    </row>
    <row r="208" spans="1:8" x14ac:dyDescent="0.2">
      <c r="A208" s="30">
        <v>6.0385808115366597</v>
      </c>
      <c r="B208" s="30">
        <v>3.46667800020177E-4</v>
      </c>
      <c r="C208" s="30"/>
      <c r="G208" s="30">
        <v>10.0456551172348</v>
      </c>
      <c r="H208" s="30">
        <v>1.73974939068364E-3</v>
      </c>
    </row>
    <row r="209" spans="1:8" x14ac:dyDescent="0.2">
      <c r="A209" s="30">
        <v>6.0729779057217597</v>
      </c>
      <c r="B209" s="30">
        <v>5.14371948167694E-4</v>
      </c>
      <c r="C209" s="30"/>
      <c r="G209" s="30">
        <v>10.0947938232135</v>
      </c>
      <c r="H209" s="30">
        <v>2.14132006394906E-3</v>
      </c>
    </row>
    <row r="210" spans="1:8" x14ac:dyDescent="0.2">
      <c r="A210" s="30">
        <v>6.1024611293089803</v>
      </c>
      <c r="B210" s="30">
        <v>6.6120813851444095E-4</v>
      </c>
      <c r="C210" s="30"/>
      <c r="G210" s="30">
        <v>10.152122313522</v>
      </c>
      <c r="H210" s="30">
        <v>2.8418501099785002E-3</v>
      </c>
    </row>
    <row r="211" spans="1:8" x14ac:dyDescent="0.2">
      <c r="A211" s="30">
        <v>6.1368582234940803</v>
      </c>
      <c r="B211" s="30">
        <v>8.7816639349017696E-4</v>
      </c>
      <c r="C211" s="30"/>
      <c r="G211" s="30">
        <v>10.2012610195007</v>
      </c>
      <c r="H211" s="30">
        <v>3.6797235050369001E-3</v>
      </c>
    </row>
    <row r="212" spans="1:8" x14ac:dyDescent="0.2">
      <c r="A212" s="30">
        <v>6.1663414470813001</v>
      </c>
      <c r="B212" s="30">
        <v>1.1151136874450499E-3</v>
      </c>
      <c r="C212" s="30"/>
      <c r="G212" s="30">
        <v>10.225830372490099</v>
      </c>
      <c r="H212" s="30">
        <v>4.18612326988301E-3</v>
      </c>
    </row>
    <row r="213" spans="1:8" x14ac:dyDescent="0.2">
      <c r="A213" s="30">
        <v>6.1810830588748802</v>
      </c>
      <c r="B213" s="30">
        <v>1.27926609927873E-3</v>
      </c>
      <c r="C213" s="30"/>
      <c r="G213" s="30">
        <v>10.2585895098092</v>
      </c>
      <c r="H213" s="30">
        <v>4.9430964050806202E-3</v>
      </c>
    </row>
    <row r="214" spans="1:8" x14ac:dyDescent="0.2">
      <c r="A214" s="30">
        <v>6.2007385412664</v>
      </c>
      <c r="B214" s="30">
        <v>1.5522493185935299E-3</v>
      </c>
      <c r="C214" s="30"/>
      <c r="G214" s="30">
        <v>10.3077282157879</v>
      </c>
      <c r="H214" s="30">
        <v>6.4771953077605001E-3</v>
      </c>
    </row>
    <row r="215" spans="1:8" x14ac:dyDescent="0.2">
      <c r="A215" s="30">
        <v>6.2302217648536198</v>
      </c>
      <c r="B215" s="30">
        <v>1.9001641591108601E-3</v>
      </c>
      <c r="C215" s="30"/>
      <c r="G215" s="30">
        <v>10.3322975687773</v>
      </c>
      <c r="H215" s="30">
        <v>7.3826386543220197E-3</v>
      </c>
    </row>
    <row r="216" spans="1:8" x14ac:dyDescent="0.2">
      <c r="A216" s="30">
        <v>6.2646188590387197</v>
      </c>
      <c r="B216" s="30">
        <v>2.3270946891878002E-3</v>
      </c>
      <c r="C216" s="30"/>
      <c r="G216" s="30">
        <v>10.3650567060964</v>
      </c>
      <c r="H216" s="30">
        <v>8.7116143742288297E-3</v>
      </c>
    </row>
    <row r="217" spans="1:8" x14ac:dyDescent="0.2">
      <c r="A217" s="30">
        <v>6.2941020826259404</v>
      </c>
      <c r="B217" s="30">
        <v>2.7876254054391399E-3</v>
      </c>
      <c r="C217" s="30"/>
      <c r="G217" s="30">
        <v>10.3978158434156</v>
      </c>
      <c r="H217" s="30">
        <v>1.0251667325432199E-2</v>
      </c>
    </row>
    <row r="218" spans="1:8" x14ac:dyDescent="0.2">
      <c r="A218" s="30">
        <v>6.3284991768110403</v>
      </c>
      <c r="B218" s="30">
        <v>3.3352569547768201E-3</v>
      </c>
      <c r="C218" s="30"/>
      <c r="G218" s="30">
        <v>10.4141954120752</v>
      </c>
      <c r="H218" s="30">
        <v>1.10092760536297E-2</v>
      </c>
    </row>
    <row r="219" spans="1:8" x14ac:dyDescent="0.2">
      <c r="A219" s="30">
        <v>6.3579824003982601</v>
      </c>
      <c r="B219" s="30">
        <v>3.8568552022934599E-3</v>
      </c>
      <c r="C219" s="30"/>
      <c r="G219" s="30">
        <v>10.4551443337241</v>
      </c>
      <c r="H219" s="30">
        <v>1.3042149101631101E-2</v>
      </c>
    </row>
    <row r="220" spans="1:8" x14ac:dyDescent="0.2">
      <c r="A220" s="30">
        <v>6.3776378827897204</v>
      </c>
      <c r="B220" s="30">
        <v>4.1663139721934599E-3</v>
      </c>
      <c r="C220" s="30"/>
      <c r="G220" s="30">
        <v>10.4715239023836</v>
      </c>
      <c r="H220" s="30">
        <v>1.3955162052744901E-2</v>
      </c>
    </row>
    <row r="221" spans="1:8" x14ac:dyDescent="0.2">
      <c r="A221" s="30">
        <v>6.3923794945833601</v>
      </c>
      <c r="B221" s="30">
        <v>4.4148710815869003E-3</v>
      </c>
      <c r="C221" s="30"/>
      <c r="G221" s="30">
        <v>10.5042830397028</v>
      </c>
      <c r="H221" s="30">
        <v>1.5948541980058E-2</v>
      </c>
    </row>
    <row r="222" spans="1:8" x14ac:dyDescent="0.2">
      <c r="A222" s="30">
        <v>6.4218627181705799</v>
      </c>
      <c r="B222" s="30">
        <v>4.9495498344607402E-3</v>
      </c>
      <c r="C222" s="30"/>
      <c r="G222" s="30">
        <v>10.5206626083624</v>
      </c>
      <c r="H222" s="30">
        <v>1.68831782493198E-2</v>
      </c>
    </row>
    <row r="223" spans="1:8" x14ac:dyDescent="0.2">
      <c r="A223" s="30">
        <v>6.4562598123556798</v>
      </c>
      <c r="B223" s="30">
        <v>5.6543495962189296E-3</v>
      </c>
      <c r="C223" s="30"/>
      <c r="G223" s="30">
        <v>10.5616115300113</v>
      </c>
      <c r="H223" s="30">
        <v>1.93444442602611E-2</v>
      </c>
    </row>
    <row r="224" spans="1:8" x14ac:dyDescent="0.2">
      <c r="A224" s="30">
        <v>6.4857430359428996</v>
      </c>
      <c r="B224" s="30">
        <v>6.2473060988237298E-3</v>
      </c>
      <c r="C224" s="30"/>
      <c r="G224" s="30">
        <v>10.569801314341101</v>
      </c>
      <c r="H224" s="30">
        <v>1.9958633455546802E-2</v>
      </c>
    </row>
    <row r="225" spans="1:8" x14ac:dyDescent="0.2">
      <c r="A225" s="30">
        <v>6.5201401301280004</v>
      </c>
      <c r="B225" s="30">
        <v>7.0087458031665899E-3</v>
      </c>
      <c r="C225" s="30"/>
      <c r="G225" s="30">
        <v>10.602560451660199</v>
      </c>
      <c r="H225" s="30">
        <v>2.24166431282618E-2</v>
      </c>
    </row>
    <row r="226" spans="1:8" x14ac:dyDescent="0.2">
      <c r="A226" s="30">
        <v>6.5250540007258797</v>
      </c>
      <c r="B226" s="30">
        <v>7.12811078272546E-3</v>
      </c>
      <c r="C226" s="30"/>
      <c r="G226" s="30">
        <v>10.6271298046496</v>
      </c>
      <c r="H226" s="30">
        <v>2.4238941356604201E-2</v>
      </c>
    </row>
    <row r="227" spans="1:8" x14ac:dyDescent="0.2">
      <c r="A227" s="30">
        <v>6.5496233537152202</v>
      </c>
      <c r="B227" s="30">
        <v>7.6337177855540696E-3</v>
      </c>
      <c r="C227" s="30"/>
      <c r="G227" s="30">
        <v>10.6353195889793</v>
      </c>
      <c r="H227" s="30">
        <v>2.48715745203788E-2</v>
      </c>
    </row>
    <row r="228" spans="1:8" x14ac:dyDescent="0.2">
      <c r="A228" s="30">
        <v>6.5840204479003201</v>
      </c>
      <c r="B228" s="30">
        <v>8.3098514409466803E-3</v>
      </c>
      <c r="C228" s="30"/>
      <c r="G228" s="30">
        <v>10.676268510628301</v>
      </c>
      <c r="H228" s="30">
        <v>2.8052560411967801E-2</v>
      </c>
    </row>
    <row r="229" spans="1:8" x14ac:dyDescent="0.2">
      <c r="A229" s="30">
        <v>6.6135036714875399</v>
      </c>
      <c r="B229" s="30">
        <v>8.9105871967266308E-3</v>
      </c>
      <c r="C229" s="30"/>
      <c r="G229" s="30">
        <v>10.7172174322772</v>
      </c>
      <c r="H229" s="30">
        <v>3.1383717914217499E-2</v>
      </c>
    </row>
    <row r="230" spans="1:8" x14ac:dyDescent="0.2">
      <c r="A230" s="30">
        <v>6.6479007656726399</v>
      </c>
      <c r="B230" s="30">
        <v>9.6002414339042205E-3</v>
      </c>
      <c r="C230" s="30"/>
      <c r="G230" s="30">
        <v>10.7335970009368</v>
      </c>
      <c r="H230" s="30">
        <v>3.2805298522569498E-2</v>
      </c>
    </row>
    <row r="231" spans="1:8" x14ac:dyDescent="0.2">
      <c r="A231" s="30">
        <v>6.6675562480641002</v>
      </c>
      <c r="B231" s="30">
        <v>9.9997531591025299E-3</v>
      </c>
      <c r="C231" s="30"/>
      <c r="G231" s="30">
        <v>10.749976569596299</v>
      </c>
      <c r="H231" s="30">
        <v>3.4264556467889097E-2</v>
      </c>
    </row>
    <row r="232" spans="1:8" x14ac:dyDescent="0.2">
      <c r="A232" s="30">
        <v>6.6773839892598597</v>
      </c>
      <c r="B232" s="30">
        <v>1.0189209678050299E-2</v>
      </c>
      <c r="C232" s="30"/>
      <c r="G232" s="30">
        <v>10.782735706915499</v>
      </c>
      <c r="H232" s="30">
        <v>3.7178302769126002E-2</v>
      </c>
    </row>
    <row r="233" spans="1:8" x14ac:dyDescent="0.2">
      <c r="A233" s="30">
        <v>6.7117810834449596</v>
      </c>
      <c r="B233" s="30">
        <v>1.090879938053E-2</v>
      </c>
      <c r="C233" s="30"/>
      <c r="G233" s="30">
        <v>10.8154948442346</v>
      </c>
      <c r="H233" s="30">
        <v>4.0151506259681002E-2</v>
      </c>
    </row>
    <row r="234" spans="1:8" x14ac:dyDescent="0.2">
      <c r="A234" s="30">
        <v>6.7412643070321803</v>
      </c>
      <c r="B234" s="30">
        <v>1.15159991592349E-2</v>
      </c>
      <c r="C234" s="30"/>
      <c r="G234" s="30">
        <v>10.840064197224001</v>
      </c>
      <c r="H234" s="30">
        <v>4.2216636861585902E-2</v>
      </c>
    </row>
    <row r="235" spans="1:8" x14ac:dyDescent="0.2">
      <c r="A235" s="30">
        <v>6.7756614012172802</v>
      </c>
      <c r="B235" s="30">
        <v>1.2268727706761099E-2</v>
      </c>
      <c r="C235" s="30"/>
      <c r="G235" s="30">
        <v>10.8482539815538</v>
      </c>
      <c r="H235" s="30">
        <v>4.2906732624651403E-2</v>
      </c>
    </row>
    <row r="236" spans="1:8" x14ac:dyDescent="0.2">
      <c r="A236" s="30">
        <v>6.8002307542066198</v>
      </c>
      <c r="B236" s="30">
        <v>1.2842433512889301E-2</v>
      </c>
      <c r="C236" s="30"/>
      <c r="G236" s="30">
        <v>10.8810131188729</v>
      </c>
      <c r="H236" s="30">
        <v>4.5840654676822301E-2</v>
      </c>
    </row>
    <row r="237" spans="1:8" x14ac:dyDescent="0.2">
      <c r="A237" s="30">
        <v>6.8051446248045</v>
      </c>
      <c r="B237" s="30">
        <v>1.2967316094899799E-2</v>
      </c>
      <c r="C237" s="30"/>
      <c r="G237" s="30">
        <v>10.889202903202699</v>
      </c>
      <c r="H237" s="30">
        <v>4.6573691588114502E-2</v>
      </c>
    </row>
    <row r="238" spans="1:8" x14ac:dyDescent="0.2">
      <c r="A238" s="30">
        <v>6.8395417189895999</v>
      </c>
      <c r="B238" s="30">
        <v>1.3834098582385299E-2</v>
      </c>
      <c r="C238" s="30"/>
      <c r="G238" s="30">
        <v>10.913772256192001</v>
      </c>
      <c r="H238" s="30">
        <v>4.87822338681735E-2</v>
      </c>
    </row>
    <row r="239" spans="1:8" x14ac:dyDescent="0.2">
      <c r="A239" s="30">
        <v>6.8690249425768197</v>
      </c>
      <c r="B239" s="30">
        <v>1.4576927483824E-2</v>
      </c>
      <c r="C239" s="30"/>
      <c r="G239" s="30">
        <v>10.946531393511201</v>
      </c>
      <c r="H239" s="30">
        <v>5.1909785599741201E-2</v>
      </c>
    </row>
    <row r="240" spans="1:8" x14ac:dyDescent="0.2">
      <c r="A240" s="30">
        <v>6.9034220367619197</v>
      </c>
      <c r="B240" s="30">
        <v>1.5477516015924E-2</v>
      </c>
      <c r="C240" s="30"/>
      <c r="G240" s="30">
        <v>10.979290530830299</v>
      </c>
      <c r="H240" s="30">
        <v>5.4816881929901203E-2</v>
      </c>
    </row>
    <row r="241" spans="1:8" x14ac:dyDescent="0.2">
      <c r="A241" s="30">
        <v>6.91324977795768</v>
      </c>
      <c r="B241" s="30">
        <v>1.57535442808392E-2</v>
      </c>
      <c r="C241" s="30"/>
      <c r="G241" s="30">
        <v>10.995670099489899</v>
      </c>
      <c r="H241" s="30">
        <v>5.6249297212934299E-2</v>
      </c>
    </row>
    <row r="242" spans="1:8" x14ac:dyDescent="0.2">
      <c r="A242" s="30">
        <v>6.9329052603491403</v>
      </c>
      <c r="B242" s="30">
        <v>1.6447152695445E-2</v>
      </c>
      <c r="C242" s="30"/>
      <c r="G242" s="30">
        <v>11.0120496681494</v>
      </c>
      <c r="H242" s="30">
        <v>5.7669359578400199E-2</v>
      </c>
    </row>
    <row r="243" spans="1:8" x14ac:dyDescent="0.2">
      <c r="A243" s="30">
        <v>6.9623884839363601</v>
      </c>
      <c r="B243" s="30">
        <v>1.7378428724898701E-2</v>
      </c>
      <c r="C243" s="30"/>
      <c r="G243" s="30">
        <v>11.0448088054686</v>
      </c>
      <c r="H243" s="30">
        <v>6.0661414612860502E-2</v>
      </c>
    </row>
    <row r="244" spans="1:8" x14ac:dyDescent="0.2">
      <c r="A244" s="30">
        <v>6.9967855781214601</v>
      </c>
      <c r="B244" s="30">
        <v>1.8749814272191499E-2</v>
      </c>
      <c r="C244" s="30"/>
      <c r="G244" s="30">
        <v>11.052998589798401</v>
      </c>
      <c r="H244" s="30">
        <v>6.1426748447992001E-2</v>
      </c>
    </row>
    <row r="245" spans="1:8" x14ac:dyDescent="0.2">
      <c r="A245" s="30">
        <v>7.0262688017086798</v>
      </c>
      <c r="B245" s="30">
        <v>2.0101996647772302E-2</v>
      </c>
      <c r="C245" s="30"/>
      <c r="G245" s="30">
        <v>11.077567942787701</v>
      </c>
      <c r="H245" s="30">
        <v>6.3674675487820395E-2</v>
      </c>
    </row>
    <row r="246" spans="1:8" x14ac:dyDescent="0.2">
      <c r="A246" s="30">
        <v>7.0508381546980798</v>
      </c>
      <c r="B246" s="30">
        <v>2.15012872964238E-2</v>
      </c>
      <c r="C246" s="30"/>
      <c r="G246" s="30">
        <v>11.1021372957771</v>
      </c>
      <c r="H246" s="30">
        <v>6.5810220216921303E-2</v>
      </c>
    </row>
    <row r="247" spans="1:8" x14ac:dyDescent="0.2">
      <c r="A247" s="30">
        <v>7.0606658958937798</v>
      </c>
      <c r="B247" s="30">
        <v>2.21497789570951E-2</v>
      </c>
      <c r="C247" s="30"/>
      <c r="G247" s="30">
        <v>11.110327080106901</v>
      </c>
      <c r="H247" s="30">
        <v>6.6495293508119904E-2</v>
      </c>
    </row>
    <row r="248" spans="1:8" x14ac:dyDescent="0.2">
      <c r="A248" s="30">
        <v>7.0901491194809996</v>
      </c>
      <c r="B248" s="30">
        <v>2.4373804928935899E-2</v>
      </c>
      <c r="C248" s="30"/>
      <c r="G248" s="30">
        <v>11.143086217425999</v>
      </c>
      <c r="H248" s="30">
        <v>6.9335795053726501E-2</v>
      </c>
    </row>
    <row r="249" spans="1:8" x14ac:dyDescent="0.2">
      <c r="A249" s="30">
        <v>7.1245462136661004</v>
      </c>
      <c r="B249" s="30">
        <v>2.7559089498523998E-2</v>
      </c>
      <c r="C249" s="30"/>
      <c r="G249" s="30">
        <v>11.159465786085599</v>
      </c>
      <c r="H249" s="30">
        <v>7.0676441337198803E-2</v>
      </c>
    </row>
    <row r="250" spans="1:8" x14ac:dyDescent="0.2">
      <c r="A250" s="30">
        <v>7.1491155666555004</v>
      </c>
      <c r="B250" s="30">
        <v>3.0314024328038602E-2</v>
      </c>
      <c r="C250" s="30"/>
      <c r="G250" s="30">
        <v>11.1758453547451</v>
      </c>
      <c r="H250" s="30">
        <v>7.2004948986145401E-2</v>
      </c>
    </row>
    <row r="251" spans="1:8" x14ac:dyDescent="0.2">
      <c r="A251" s="30">
        <v>7.1540294372533202</v>
      </c>
      <c r="B251" s="30">
        <v>3.0890268369132098E-2</v>
      </c>
      <c r="C251" s="30"/>
      <c r="G251" s="30">
        <v>11.2086044920643</v>
      </c>
      <c r="H251" s="30">
        <v>7.4591829983516295E-2</v>
      </c>
    </row>
    <row r="252" spans="1:8" x14ac:dyDescent="0.2">
      <c r="A252" s="30">
        <v>7.17368491964484</v>
      </c>
      <c r="B252" s="30">
        <v>3.33627152631479E-2</v>
      </c>
      <c r="C252" s="30"/>
      <c r="G252" s="30">
        <v>11.216794276394101</v>
      </c>
      <c r="H252" s="30">
        <v>7.5212659965734799E-2</v>
      </c>
    </row>
    <row r="253" spans="1:8" x14ac:dyDescent="0.2">
      <c r="A253" s="30">
        <v>7.1884265314384201</v>
      </c>
      <c r="B253" s="30">
        <v>3.5382664231626199E-2</v>
      </c>
      <c r="C253" s="30"/>
      <c r="G253" s="30">
        <v>11.257743198043</v>
      </c>
      <c r="H253" s="30">
        <v>7.8305960041175904E-2</v>
      </c>
    </row>
    <row r="254" spans="1:8" x14ac:dyDescent="0.2">
      <c r="A254" s="30">
        <v>7.1933404020363003</v>
      </c>
      <c r="B254" s="30">
        <v>3.6099542105068397E-2</v>
      </c>
      <c r="C254" s="30"/>
      <c r="G254" s="30">
        <v>11.265932982372799</v>
      </c>
      <c r="H254" s="30">
        <v>7.8923257247725601E-2</v>
      </c>
    </row>
    <row r="255" spans="1:8" x14ac:dyDescent="0.2">
      <c r="A255" s="30">
        <v>7.2129958844278201</v>
      </c>
      <c r="B255" s="30">
        <v>3.9114034503987899E-2</v>
      </c>
      <c r="C255" s="30"/>
      <c r="G255" s="30">
        <v>11.2986921196919</v>
      </c>
      <c r="H255" s="30">
        <v>8.1276866649209301E-2</v>
      </c>
    </row>
    <row r="256" spans="1:8" x14ac:dyDescent="0.2">
      <c r="A256" s="30">
        <v>7.2179097550256399</v>
      </c>
      <c r="B256" s="30">
        <v>3.9891707751521503E-2</v>
      </c>
      <c r="C256" s="30"/>
      <c r="G256" s="30">
        <v>11.3150716883515</v>
      </c>
      <c r="H256" s="30">
        <v>8.2426232456492596E-2</v>
      </c>
    </row>
    <row r="257" spans="1:8" x14ac:dyDescent="0.2">
      <c r="A257" s="30">
        <v>7.2326513668192796</v>
      </c>
      <c r="B257" s="30">
        <v>4.2364903620596299E-2</v>
      </c>
      <c r="C257" s="30"/>
      <c r="G257" s="30">
        <v>11.3396410413408</v>
      </c>
      <c r="H257" s="30">
        <v>8.4151541475380301E-2</v>
      </c>
    </row>
    <row r="258" spans="1:8" x14ac:dyDescent="0.2">
      <c r="A258" s="30">
        <v>7.2473929786129201</v>
      </c>
      <c r="B258" s="30">
        <v>4.4908494722877203E-2</v>
      </c>
      <c r="C258" s="30"/>
      <c r="G258" s="30">
        <v>11.37240017866</v>
      </c>
      <c r="H258" s="30">
        <v>8.6205560904178496E-2</v>
      </c>
    </row>
    <row r="259" spans="1:8" x14ac:dyDescent="0.2">
      <c r="A259" s="30">
        <v>7.2523068492107399</v>
      </c>
      <c r="B259" s="30">
        <v>4.5781273310790897E-2</v>
      </c>
      <c r="C259" s="30"/>
      <c r="G259" s="30">
        <v>11.3887797473196</v>
      </c>
      <c r="H259" s="30">
        <v>8.7236018080851102E-2</v>
      </c>
    </row>
    <row r="260" spans="1:8" x14ac:dyDescent="0.2">
      <c r="A260" s="30">
        <v>7.2621345904065002</v>
      </c>
      <c r="B260" s="30">
        <v>4.7548505472486603E-2</v>
      </c>
      <c r="C260" s="30"/>
      <c r="G260" s="30">
        <v>11.4215388846387</v>
      </c>
      <c r="H260" s="30">
        <v>8.9278361289508404E-2</v>
      </c>
    </row>
    <row r="261" spans="1:8" x14ac:dyDescent="0.2">
      <c r="A261" s="30">
        <v>7.2768762022001399</v>
      </c>
      <c r="B261" s="30">
        <v>5.0298463032037798E-2</v>
      </c>
      <c r="C261" s="30"/>
      <c r="G261" s="30">
        <v>11.429728668968499</v>
      </c>
      <c r="H261" s="30">
        <v>8.9751326945561705E-2</v>
      </c>
    </row>
    <row r="262" spans="1:8" x14ac:dyDescent="0.2">
      <c r="A262" s="30">
        <v>7.2817900727979596</v>
      </c>
      <c r="B262" s="30">
        <v>5.1217796212150397E-2</v>
      </c>
      <c r="C262" s="30"/>
      <c r="G262" s="30">
        <v>11.470677590617401</v>
      </c>
      <c r="H262" s="30">
        <v>9.2197902915562194E-2</v>
      </c>
    </row>
    <row r="263" spans="1:8" x14ac:dyDescent="0.2">
      <c r="A263" s="30">
        <v>7.2965316845916002</v>
      </c>
      <c r="B263" s="30">
        <v>5.4055640591471901E-2</v>
      </c>
      <c r="C263" s="30"/>
      <c r="G263" s="30">
        <v>11.487057159277001</v>
      </c>
      <c r="H263" s="30">
        <v>9.3087912088339803E-2</v>
      </c>
    </row>
    <row r="264" spans="1:8" x14ac:dyDescent="0.2">
      <c r="A264" s="30">
        <v>7.3112732963852398</v>
      </c>
      <c r="B264" s="30">
        <v>5.69728622323801E-2</v>
      </c>
      <c r="C264" s="30"/>
      <c r="G264" s="30">
        <v>11.5280060809259</v>
      </c>
      <c r="H264" s="30">
        <v>9.5235831532230697E-2</v>
      </c>
    </row>
    <row r="265" spans="1:8" x14ac:dyDescent="0.2">
      <c r="A265" s="30">
        <v>7.3161871669830596</v>
      </c>
      <c r="B265" s="30">
        <v>5.7951838334251903E-2</v>
      </c>
      <c r="C265" s="30"/>
      <c r="G265" s="30">
        <v>11.536195865255699</v>
      </c>
      <c r="H265" s="30">
        <v>9.5636247212041295E-2</v>
      </c>
    </row>
    <row r="266" spans="1:8" x14ac:dyDescent="0.2">
      <c r="A266" s="30">
        <v>7.3211010375809398</v>
      </c>
      <c r="B266" s="30">
        <v>5.89242853337031E-2</v>
      </c>
      <c r="C266" s="30"/>
      <c r="G266" s="30">
        <v>11.577144786904601</v>
      </c>
      <c r="H266" s="30">
        <v>9.7489678682716296E-2</v>
      </c>
    </row>
    <row r="267" spans="1:8" x14ac:dyDescent="0.2">
      <c r="A267" s="30">
        <v>7.3358426493745803</v>
      </c>
      <c r="B267" s="30">
        <v>6.1866591587622803E-2</v>
      </c>
      <c r="C267" s="30"/>
      <c r="G267" s="30">
        <v>11.609903924223699</v>
      </c>
      <c r="H267" s="30">
        <v>9.8883686668254006E-2</v>
      </c>
    </row>
    <row r="268" spans="1:8" x14ac:dyDescent="0.2">
      <c r="A268" s="30">
        <v>7.3456703905703398</v>
      </c>
      <c r="B268" s="30">
        <v>6.3824887415561304E-2</v>
      </c>
      <c r="C268" s="30"/>
      <c r="G268" s="30">
        <v>11.6344732772131</v>
      </c>
      <c r="H268" s="30">
        <v>9.9930885251010695E-2</v>
      </c>
    </row>
    <row r="269" spans="1:8" x14ac:dyDescent="0.2">
      <c r="A269" s="30">
        <v>7.3505842611681604</v>
      </c>
      <c r="B269" s="30">
        <v>6.4815577826443302E-2</v>
      </c>
      <c r="C269" s="30"/>
      <c r="G269" s="30">
        <v>11.683611983191801</v>
      </c>
      <c r="H269" s="30">
        <v>0.10178625620411701</v>
      </c>
    </row>
    <row r="270" spans="1:8" x14ac:dyDescent="0.2">
      <c r="A270" s="30">
        <v>7.3653258729618001</v>
      </c>
      <c r="B270" s="30">
        <v>6.7752867049201304E-2</v>
      </c>
      <c r="C270" s="30"/>
      <c r="G270" s="30">
        <v>11.7409404735003</v>
      </c>
      <c r="H270" s="30">
        <v>0.10378654422032101</v>
      </c>
    </row>
    <row r="271" spans="1:8" x14ac:dyDescent="0.2">
      <c r="A271" s="30">
        <v>7.3800674847553802</v>
      </c>
      <c r="B271" s="30">
        <v>7.0659201021928394E-2</v>
      </c>
      <c r="C271" s="30"/>
      <c r="G271" s="30">
        <v>11.7655098264897</v>
      </c>
      <c r="H271" s="30">
        <v>0.10459892415089</v>
      </c>
    </row>
    <row r="272" spans="1:8" x14ac:dyDescent="0.2">
      <c r="A272" s="30">
        <v>7.3948090965490199</v>
      </c>
      <c r="B272" s="30">
        <v>7.35526406679467E-2</v>
      </c>
      <c r="C272" s="30"/>
      <c r="G272" s="30">
        <v>11.790079179478999</v>
      </c>
      <c r="H272" s="30">
        <v>0.10540873195575499</v>
      </c>
    </row>
    <row r="273" spans="1:8" x14ac:dyDescent="0.2">
      <c r="A273" s="30">
        <v>7.4095507083426604</v>
      </c>
      <c r="B273" s="30">
        <v>7.6360780529732594E-2</v>
      </c>
      <c r="C273" s="30"/>
      <c r="G273" s="30">
        <v>11.847407669787501</v>
      </c>
      <c r="H273" s="30">
        <v>0.107412742019347</v>
      </c>
    </row>
    <row r="274" spans="1:8" x14ac:dyDescent="0.2">
      <c r="A274" s="30">
        <v>7.4292061907341198</v>
      </c>
      <c r="B274" s="30">
        <v>7.9941620463372901E-2</v>
      </c>
      <c r="C274" s="30"/>
      <c r="G274" s="30">
        <v>11.896546375766199</v>
      </c>
      <c r="H274" s="30">
        <v>0.109302165045626</v>
      </c>
    </row>
    <row r="275" spans="1:8" x14ac:dyDescent="0.2">
      <c r="A275" s="30">
        <v>7.4439478025277603</v>
      </c>
      <c r="B275" s="30">
        <v>8.2515980838707703E-2</v>
      </c>
      <c r="C275" s="30"/>
      <c r="G275" s="30">
        <v>11.9211157287556</v>
      </c>
      <c r="H275" s="30">
        <v>0.11040529291507201</v>
      </c>
    </row>
    <row r="276" spans="1:8" x14ac:dyDescent="0.2">
      <c r="A276" s="30">
        <v>7.4586894143213396</v>
      </c>
      <c r="B276" s="30">
        <v>8.4996939264580795E-2</v>
      </c>
      <c r="C276" s="30"/>
      <c r="G276" s="30">
        <v>11.953874866074701</v>
      </c>
      <c r="H276" s="30">
        <v>0.112178672202872</v>
      </c>
    </row>
    <row r="277" spans="1:8" x14ac:dyDescent="0.2">
      <c r="A277" s="30">
        <v>7.4734310261149801</v>
      </c>
      <c r="B277" s="30">
        <v>8.7382653798970505E-2</v>
      </c>
      <c r="C277" s="30"/>
      <c r="G277" s="30">
        <v>11.9784442190641</v>
      </c>
      <c r="H277" s="30">
        <v>0.113711267793076</v>
      </c>
    </row>
    <row r="278" spans="1:8" x14ac:dyDescent="0.2">
      <c r="A278" s="30">
        <v>7.4783448967127999</v>
      </c>
      <c r="B278" s="30">
        <v>8.8153496429764E-2</v>
      </c>
      <c r="C278" s="30"/>
      <c r="G278" s="30">
        <v>12.003013572053399</v>
      </c>
      <c r="H278" s="30">
        <v>0.115519380930741</v>
      </c>
    </row>
    <row r="279" spans="1:8" x14ac:dyDescent="0.2">
      <c r="A279" s="30">
        <v>7.4980003791043197</v>
      </c>
      <c r="B279" s="30">
        <v>9.1093728717344599E-2</v>
      </c>
      <c r="C279" s="30"/>
      <c r="G279" s="30">
        <v>12.019393140712999</v>
      </c>
      <c r="H279" s="30">
        <v>0.116900475167346</v>
      </c>
    </row>
    <row r="280" spans="1:8" x14ac:dyDescent="0.2">
      <c r="A280" s="30">
        <v>7.5078281203000801</v>
      </c>
      <c r="B280" s="30">
        <v>9.2491674368097604E-2</v>
      </c>
      <c r="C280" s="30"/>
      <c r="G280" s="30">
        <v>12.043962493702301</v>
      </c>
      <c r="H280" s="30">
        <v>0.119344322432526</v>
      </c>
    </row>
    <row r="281" spans="1:8" x14ac:dyDescent="0.2">
      <c r="A281" s="30">
        <v>7.51765586149578</v>
      </c>
      <c r="B281" s="30">
        <v>9.3848470563882402E-2</v>
      </c>
      <c r="C281" s="30"/>
      <c r="G281" s="30">
        <v>12.060342062361901</v>
      </c>
      <c r="H281" s="30">
        <v>0.121166584166331</v>
      </c>
    </row>
    <row r="282" spans="1:8" x14ac:dyDescent="0.2">
      <c r="A282" s="30">
        <v>7.5373113438872998</v>
      </c>
      <c r="B282" s="30">
        <v>9.6402190116454803E-2</v>
      </c>
      <c r="C282" s="30"/>
      <c r="G282" s="30">
        <v>12.076721631021501</v>
      </c>
      <c r="H282" s="30">
        <v>0.123166966629507</v>
      </c>
    </row>
    <row r="283" spans="1:8" x14ac:dyDescent="0.2">
      <c r="A283" s="30">
        <v>7.5618806968766403</v>
      </c>
      <c r="B283" s="30">
        <v>9.9329706118895106E-2</v>
      </c>
      <c r="C283" s="30"/>
      <c r="G283" s="30">
        <v>12.093101199681101</v>
      </c>
      <c r="H283" s="30">
        <v>0.12531432602880799</v>
      </c>
    </row>
    <row r="284" spans="1:8" x14ac:dyDescent="0.2">
      <c r="A284" s="30">
        <v>7.5717084380723998</v>
      </c>
      <c r="B284" s="30">
        <v>0.100411770637634</v>
      </c>
      <c r="C284" s="30"/>
      <c r="G284" s="30">
        <v>12.1094807683406</v>
      </c>
      <c r="H284" s="30">
        <v>0.12769854761895699</v>
      </c>
    </row>
    <row r="285" spans="1:8" x14ac:dyDescent="0.2">
      <c r="A285" s="30">
        <v>7.5913639204638601</v>
      </c>
      <c r="B285" s="30">
        <v>0.102478728317816</v>
      </c>
      <c r="C285" s="30"/>
      <c r="G285" s="30">
        <v>12.1176705526704</v>
      </c>
      <c r="H285" s="30">
        <v>0.129032489600936</v>
      </c>
    </row>
    <row r="286" spans="1:8" x14ac:dyDescent="0.2">
      <c r="A286" s="30">
        <v>7.6011916616596196</v>
      </c>
      <c r="B286" s="30">
        <v>0.103467173749757</v>
      </c>
      <c r="C286" s="30"/>
      <c r="G286" s="30">
        <v>12.13405012133</v>
      </c>
      <c r="H286" s="30">
        <v>0.131720877291502</v>
      </c>
    </row>
    <row r="287" spans="1:8" x14ac:dyDescent="0.2">
      <c r="A287" s="30">
        <v>7.6208471440510799</v>
      </c>
      <c r="B287" s="30">
        <v>0.105316725574196</v>
      </c>
      <c r="C287" s="30"/>
      <c r="G287" s="30">
        <v>12.1504296899896</v>
      </c>
      <c r="H287" s="30">
        <v>0.13466971123238899</v>
      </c>
    </row>
    <row r="288" spans="1:8" x14ac:dyDescent="0.2">
      <c r="A288" s="30">
        <v>7.6355887558447204</v>
      </c>
      <c r="B288" s="30">
        <v>0.10660529309526499</v>
      </c>
      <c r="C288" s="30"/>
      <c r="G288" s="30">
        <v>12.166809258649099</v>
      </c>
      <c r="H288" s="30">
        <v>0.13780788573884201</v>
      </c>
    </row>
    <row r="289" spans="1:8" x14ac:dyDescent="0.2">
      <c r="A289" s="30">
        <v>7.6552442382361798</v>
      </c>
      <c r="B289" s="30">
        <v>0.10822452437413201</v>
      </c>
      <c r="C289" s="30"/>
      <c r="G289" s="30">
        <v>12.183188827308699</v>
      </c>
      <c r="H289" s="30">
        <v>0.141101489761149</v>
      </c>
    </row>
    <row r="290" spans="1:8" x14ac:dyDescent="0.2">
      <c r="A290" s="30">
        <v>7.6650719794319402</v>
      </c>
      <c r="B290" s="30">
        <v>0.108988089715707</v>
      </c>
      <c r="C290" s="30"/>
      <c r="G290" s="30">
        <v>12.1913786116385</v>
      </c>
      <c r="H290" s="30">
        <v>0.142844735523524</v>
      </c>
    </row>
    <row r="291" spans="1:8" x14ac:dyDescent="0.2">
      <c r="A291" s="30">
        <v>7.69455520301916</v>
      </c>
      <c r="B291" s="30">
        <v>0.111128308601133</v>
      </c>
      <c r="C291" s="30"/>
      <c r="G291" s="30">
        <v>12.207758180298001</v>
      </c>
      <c r="H291" s="30">
        <v>0.14651928819034901</v>
      </c>
    </row>
    <row r="292" spans="1:8" x14ac:dyDescent="0.2">
      <c r="A292" s="30">
        <v>7.6994690736170401</v>
      </c>
      <c r="B292" s="30">
        <v>0.11146372682660299</v>
      </c>
      <c r="C292" s="30"/>
      <c r="G292" s="30">
        <v>12.2159479646278</v>
      </c>
      <c r="H292" s="30">
        <v>0.14847432073639999</v>
      </c>
    </row>
    <row r="293" spans="1:8" x14ac:dyDescent="0.2">
      <c r="A293" s="30">
        <v>7.7289522972042599</v>
      </c>
      <c r="B293" s="30">
        <v>0.113321534150348</v>
      </c>
      <c r="C293" s="30"/>
      <c r="G293" s="30">
        <v>12.224137748957601</v>
      </c>
      <c r="H293" s="30">
        <v>0.15051543864405501</v>
      </c>
    </row>
    <row r="294" spans="1:8" x14ac:dyDescent="0.2">
      <c r="A294" s="30">
        <v>7.7387800383999599</v>
      </c>
      <c r="B294" s="30">
        <v>0.113888537971595</v>
      </c>
      <c r="C294" s="30"/>
      <c r="G294" s="30">
        <v>12.2323275332874</v>
      </c>
      <c r="H294" s="30">
        <v>0.15258337857866999</v>
      </c>
    </row>
    <row r="295" spans="1:8" x14ac:dyDescent="0.2">
      <c r="A295" s="30">
        <v>7.7633493913893599</v>
      </c>
      <c r="B295" s="30">
        <v>0.11523897313176799</v>
      </c>
      <c r="C295" s="30"/>
      <c r="G295" s="30">
        <v>12.240517317617201</v>
      </c>
      <c r="H295" s="30">
        <v>0.154761034805215</v>
      </c>
    </row>
    <row r="296" spans="1:8" x14ac:dyDescent="0.2">
      <c r="A296" s="30">
        <v>7.7928326149765796</v>
      </c>
      <c r="B296" s="30">
        <v>0.11677756941186899</v>
      </c>
      <c r="C296" s="30"/>
      <c r="G296" s="30">
        <v>12.256896886276801</v>
      </c>
      <c r="H296" s="30">
        <v>0.15929770807865201</v>
      </c>
    </row>
    <row r="297" spans="1:8" x14ac:dyDescent="0.2">
      <c r="A297" s="30">
        <v>7.8272297091616796</v>
      </c>
      <c r="B297" s="30">
        <v>0.118458035851605</v>
      </c>
      <c r="C297" s="30"/>
      <c r="G297" s="30">
        <v>12.2650866706065</v>
      </c>
      <c r="H297" s="30">
        <v>0.16175487867229299</v>
      </c>
    </row>
    <row r="298" spans="1:8" x14ac:dyDescent="0.2">
      <c r="A298" s="30">
        <v>7.8517990621510201</v>
      </c>
      <c r="B298" s="30">
        <v>0.119603151759752</v>
      </c>
      <c r="C298" s="30"/>
      <c r="G298" s="30">
        <v>12.273276454936299</v>
      </c>
      <c r="H298" s="30">
        <v>0.164234464213179</v>
      </c>
    </row>
    <row r="299" spans="1:8" x14ac:dyDescent="0.2">
      <c r="A299" s="30">
        <v>7.8567129327489003</v>
      </c>
      <c r="B299" s="30">
        <v>0.119813833750153</v>
      </c>
      <c r="C299" s="30"/>
      <c r="G299" s="30">
        <v>12.2814662392661</v>
      </c>
      <c r="H299" s="30">
        <v>0.16672926032444499</v>
      </c>
    </row>
    <row r="300" spans="1:8" x14ac:dyDescent="0.2">
      <c r="A300" s="30">
        <v>7.88619615633612</v>
      </c>
      <c r="B300" s="30">
        <v>0.121073929431722</v>
      </c>
      <c r="C300" s="30"/>
      <c r="G300" s="30">
        <v>12.2978458079257</v>
      </c>
      <c r="H300" s="30">
        <v>0.171863013914275</v>
      </c>
    </row>
    <row r="301" spans="1:8" x14ac:dyDescent="0.2">
      <c r="A301" s="30">
        <v>7.92059325052122</v>
      </c>
      <c r="B301" s="30">
        <v>0.122456728738225</v>
      </c>
      <c r="C301" s="30"/>
      <c r="G301" s="30">
        <v>12.306035592255499</v>
      </c>
      <c r="H301" s="30">
        <v>0.17450986450929301</v>
      </c>
    </row>
    <row r="302" spans="1:8" x14ac:dyDescent="0.2">
      <c r="A302" s="30">
        <v>7.9500764741084398</v>
      </c>
      <c r="B302" s="30">
        <v>0.123553064281475</v>
      </c>
      <c r="C302" s="30"/>
      <c r="G302" s="30">
        <v>12.314225376585201</v>
      </c>
      <c r="H302" s="30">
        <v>0.17722598537856099</v>
      </c>
    </row>
    <row r="303" spans="1:8" x14ac:dyDescent="0.2">
      <c r="A303" s="30">
        <v>7.9844735682935397</v>
      </c>
      <c r="B303" s="30">
        <v>0.12474959566399001</v>
      </c>
      <c r="C303" s="30"/>
      <c r="G303" s="30">
        <v>12.322415160915</v>
      </c>
      <c r="H303" s="30">
        <v>0.18002579854035</v>
      </c>
    </row>
    <row r="304" spans="1:8" x14ac:dyDescent="0.2">
      <c r="A304" s="30">
        <v>7.9992151800871198</v>
      </c>
      <c r="B304" s="30">
        <v>0.12523853313393399</v>
      </c>
      <c r="C304" s="30"/>
      <c r="G304" s="30">
        <v>12.330604945244801</v>
      </c>
      <c r="H304" s="30">
        <v>0.18292857388112799</v>
      </c>
    </row>
    <row r="305" spans="1:8" x14ac:dyDescent="0.2">
      <c r="A305" s="30">
        <v>8.0139567918807604</v>
      </c>
      <c r="B305" s="30">
        <v>0.125701948674831</v>
      </c>
      <c r="C305" s="30"/>
      <c r="G305" s="30">
        <v>12.3387947295746</v>
      </c>
      <c r="H305" s="30">
        <v>0.18590699988797699</v>
      </c>
    </row>
    <row r="306" spans="1:8" x14ac:dyDescent="0.2">
      <c r="A306" s="30">
        <v>8.0483538860658594</v>
      </c>
      <c r="B306" s="30">
        <v>0.126669829981708</v>
      </c>
      <c r="C306" s="30"/>
      <c r="G306" s="30">
        <v>12.346984513904401</v>
      </c>
      <c r="H306" s="30">
        <v>0.18889452478725699</v>
      </c>
    </row>
    <row r="307" spans="1:8" x14ac:dyDescent="0.2">
      <c r="A307" s="30">
        <v>8.0778371096530801</v>
      </c>
      <c r="B307" s="30">
        <v>0.12734192164491601</v>
      </c>
      <c r="C307" s="30"/>
      <c r="G307" s="30">
        <v>12.3551742982342</v>
      </c>
      <c r="H307" s="30">
        <v>0.19194152800727099</v>
      </c>
    </row>
    <row r="308" spans="1:8" x14ac:dyDescent="0.2">
      <c r="A308" s="30">
        <v>8.1122342038381792</v>
      </c>
      <c r="B308" s="30">
        <v>0.127944106934715</v>
      </c>
      <c r="C308" s="30"/>
      <c r="G308" s="30">
        <v>12.363364082564001</v>
      </c>
      <c r="H308" s="30">
        <v>0.195037489991117</v>
      </c>
    </row>
    <row r="309" spans="1:8" x14ac:dyDescent="0.2">
      <c r="A309" s="30">
        <v>8.1269758156318197</v>
      </c>
      <c r="B309" s="30">
        <v>0.12813360427147899</v>
      </c>
      <c r="C309" s="30"/>
      <c r="G309" s="30">
        <v>12.3715538668937</v>
      </c>
      <c r="H309" s="30">
        <v>0.19824211836025299</v>
      </c>
    </row>
    <row r="310" spans="1:8" x14ac:dyDescent="0.2">
      <c r="A310" s="30">
        <v>8.1417174274253998</v>
      </c>
      <c r="B310" s="30">
        <v>0.12827865189358301</v>
      </c>
      <c r="C310" s="30"/>
      <c r="G310" s="30">
        <v>12.3797436512235</v>
      </c>
      <c r="H310" s="30">
        <v>0.20153610890373</v>
      </c>
    </row>
    <row r="311" spans="1:8" x14ac:dyDescent="0.2">
      <c r="A311" s="30">
        <v>8.1761145216105007</v>
      </c>
      <c r="B311" s="30">
        <v>0.128388580040075</v>
      </c>
      <c r="C311" s="30"/>
      <c r="G311" s="30">
        <v>12.3879334355533</v>
      </c>
      <c r="H311" s="30">
        <v>0.20487165266296201</v>
      </c>
    </row>
    <row r="312" spans="1:8" x14ac:dyDescent="0.2">
      <c r="A312" s="30">
        <v>8.2055977451977196</v>
      </c>
      <c r="B312" s="30">
        <v>0.12829003951639401</v>
      </c>
      <c r="C312" s="30"/>
      <c r="G312" s="30">
        <v>12.3961232198831</v>
      </c>
      <c r="H312" s="30">
        <v>0.20825540154007499</v>
      </c>
    </row>
    <row r="313" spans="1:8" x14ac:dyDescent="0.2">
      <c r="A313" s="30">
        <v>8.23016709818706</v>
      </c>
      <c r="B313" s="30">
        <v>0.128068994517302</v>
      </c>
      <c r="C313" s="30"/>
      <c r="G313" s="30">
        <v>12.4043130042129</v>
      </c>
      <c r="H313" s="30">
        <v>0.21174263121276299</v>
      </c>
    </row>
    <row r="314" spans="1:8" x14ac:dyDescent="0.2">
      <c r="A314" s="30">
        <v>8.2399948393828204</v>
      </c>
      <c r="B314" s="30">
        <v>0.127952461121599</v>
      </c>
      <c r="C314" s="30"/>
      <c r="G314" s="30">
        <v>12.4125027885427</v>
      </c>
      <c r="H314" s="30">
        <v>0.21520491325652</v>
      </c>
    </row>
    <row r="315" spans="1:8" x14ac:dyDescent="0.2">
      <c r="A315" s="30">
        <v>8.2694780629700393</v>
      </c>
      <c r="B315" s="30">
        <v>0.12760003245319901</v>
      </c>
      <c r="C315" s="30"/>
      <c r="G315" s="30">
        <v>12.4206925728725</v>
      </c>
      <c r="H315" s="30">
        <v>0.21876039049167101</v>
      </c>
    </row>
    <row r="316" spans="1:8" x14ac:dyDescent="0.2">
      <c r="A316" s="30">
        <v>8.3038751571551401</v>
      </c>
      <c r="B316" s="30">
        <v>0.12693152357854701</v>
      </c>
      <c r="C316" s="30"/>
      <c r="G316" s="30">
        <v>12.4288823572022</v>
      </c>
      <c r="H316" s="30">
        <v>0.222376276434921</v>
      </c>
    </row>
    <row r="317" spans="1:8" x14ac:dyDescent="0.2">
      <c r="A317" s="30">
        <v>8.3333583807423608</v>
      </c>
      <c r="B317" s="30">
        <v>0.12624473719996501</v>
      </c>
      <c r="C317" s="30"/>
      <c r="G317" s="30">
        <v>12.437072141531999</v>
      </c>
      <c r="H317" s="30">
        <v>0.226032017099875</v>
      </c>
    </row>
    <row r="318" spans="1:8" x14ac:dyDescent="0.2">
      <c r="A318" s="30">
        <v>8.3677554749274599</v>
      </c>
      <c r="B318" s="30">
        <v>0.12532482323326499</v>
      </c>
      <c r="C318" s="30"/>
      <c r="G318" s="30">
        <v>12.4452619258618</v>
      </c>
      <c r="H318" s="30">
        <v>0.22976410968394201</v>
      </c>
    </row>
    <row r="319" spans="1:8" x14ac:dyDescent="0.2">
      <c r="A319" s="30">
        <v>8.37266934552534</v>
      </c>
      <c r="B319" s="30">
        <v>0.12519905117222399</v>
      </c>
      <c r="C319" s="30"/>
      <c r="G319" s="30">
        <v>12.453451710191599</v>
      </c>
      <c r="H319" s="30">
        <v>0.23354482961466799</v>
      </c>
    </row>
    <row r="320" spans="1:8" x14ac:dyDescent="0.2">
      <c r="A320" s="30">
        <v>8.3972386985146805</v>
      </c>
      <c r="B320" s="30">
        <v>0.124516469024111</v>
      </c>
      <c r="C320" s="30"/>
      <c r="G320" s="30">
        <v>12.4616414945214</v>
      </c>
      <c r="H320" s="30">
        <v>0.237328235888012</v>
      </c>
    </row>
    <row r="321" spans="1:8" x14ac:dyDescent="0.2">
      <c r="A321" s="30">
        <v>8.4316357926997796</v>
      </c>
      <c r="B321" s="30">
        <v>0.12364917993798299</v>
      </c>
      <c r="C321" s="30"/>
      <c r="G321" s="30">
        <v>12.469831278851199</v>
      </c>
      <c r="H321" s="30">
        <v>0.241163730663534</v>
      </c>
    </row>
    <row r="322" spans="1:8" x14ac:dyDescent="0.2">
      <c r="A322" s="30">
        <v>8.4611190162870002</v>
      </c>
      <c r="B322" s="30">
        <v>0.12301008569852</v>
      </c>
      <c r="C322" s="30"/>
      <c r="G322" s="30">
        <v>12.478021063180901</v>
      </c>
      <c r="H322" s="30">
        <v>0.24503581408649699</v>
      </c>
    </row>
    <row r="323" spans="1:8" x14ac:dyDescent="0.2">
      <c r="A323" s="30">
        <v>8.4955161104720993</v>
      </c>
      <c r="B323" s="30">
        <v>0.122400357682429</v>
      </c>
      <c r="C323" s="30"/>
      <c r="G323" s="30">
        <v>12.4862108475107</v>
      </c>
      <c r="H323" s="30">
        <v>0.24895339721484</v>
      </c>
    </row>
    <row r="324" spans="1:8" x14ac:dyDescent="0.2">
      <c r="A324" s="30">
        <v>8.5053438516678597</v>
      </c>
      <c r="B324" s="30">
        <v>0.122310267483228</v>
      </c>
      <c r="C324" s="30"/>
      <c r="G324" s="30">
        <v>12.494400631840501</v>
      </c>
      <c r="H324" s="30">
        <v>0.252923504163303</v>
      </c>
    </row>
    <row r="325" spans="1:8" x14ac:dyDescent="0.2">
      <c r="A325" s="30">
        <v>8.52499933405932</v>
      </c>
      <c r="B325" s="30">
        <v>0.122142855542407</v>
      </c>
      <c r="C325" s="30"/>
      <c r="G325" s="30">
        <v>12.5025904161703</v>
      </c>
      <c r="H325" s="30">
        <v>0.25700959044739202</v>
      </c>
    </row>
    <row r="326" spans="1:8" x14ac:dyDescent="0.2">
      <c r="A326" s="30">
        <v>8.5593964282444208</v>
      </c>
      <c r="B326" s="30">
        <v>0.122197908271601</v>
      </c>
      <c r="C326" s="30"/>
      <c r="G326" s="30">
        <v>12.510780200500101</v>
      </c>
      <c r="H326" s="30">
        <v>0.26111653180428401</v>
      </c>
    </row>
    <row r="327" spans="1:8" x14ac:dyDescent="0.2">
      <c r="A327" s="30">
        <v>8.5741380400380596</v>
      </c>
      <c r="B327" s="30">
        <v>0.12235967218711601</v>
      </c>
      <c r="C327" s="30"/>
      <c r="G327" s="30">
        <v>12.5189699848299</v>
      </c>
      <c r="H327" s="30">
        <v>0.26520805555625898</v>
      </c>
    </row>
    <row r="328" spans="1:8" x14ac:dyDescent="0.2">
      <c r="A328" s="30">
        <v>8.5888796518316397</v>
      </c>
      <c r="B328" s="30">
        <v>0.12264966763258001</v>
      </c>
      <c r="C328" s="30"/>
      <c r="G328" s="30">
        <v>12.527159769159701</v>
      </c>
      <c r="H328" s="30">
        <v>0.26930642192165799</v>
      </c>
    </row>
    <row r="329" spans="1:8" x14ac:dyDescent="0.2">
      <c r="A329" s="30">
        <v>8.6232767460167405</v>
      </c>
      <c r="B329" s="30">
        <v>0.123914074679684</v>
      </c>
      <c r="C329" s="30"/>
      <c r="G329" s="30">
        <v>12.5353495534894</v>
      </c>
      <c r="H329" s="30">
        <v>0.27343154808881198</v>
      </c>
    </row>
    <row r="330" spans="1:8" x14ac:dyDescent="0.2">
      <c r="A330" s="30">
        <v>8.6478460990061397</v>
      </c>
      <c r="B330" s="30">
        <v>0.125499610971889</v>
      </c>
      <c r="C330" s="30"/>
      <c r="G330" s="30">
        <v>12.543539337819199</v>
      </c>
      <c r="H330" s="30">
        <v>0.27757913287177999</v>
      </c>
    </row>
    <row r="331" spans="1:8" x14ac:dyDescent="0.2">
      <c r="A331" s="30">
        <v>8.6527599696039594</v>
      </c>
      <c r="B331" s="30">
        <v>0.12589615359055401</v>
      </c>
      <c r="C331" s="30"/>
      <c r="G331" s="30">
        <v>12.551729122149</v>
      </c>
      <c r="H331" s="30">
        <v>0.28176480657653002</v>
      </c>
    </row>
    <row r="332" spans="1:8" x14ac:dyDescent="0.2">
      <c r="A332" s="30">
        <v>8.6773293225933603</v>
      </c>
      <c r="B332" s="30">
        <v>0.12831408030840699</v>
      </c>
      <c r="C332" s="30"/>
      <c r="G332" s="30">
        <v>12.559918906478799</v>
      </c>
      <c r="H332" s="30">
        <v>0.28600086264534103</v>
      </c>
    </row>
    <row r="333" spans="1:8" x14ac:dyDescent="0.2">
      <c r="A333" s="30">
        <v>8.6871570637890603</v>
      </c>
      <c r="B333" s="30">
        <v>0.129622944018398</v>
      </c>
      <c r="C333" s="30"/>
      <c r="G333" s="30">
        <v>12.5681086908086</v>
      </c>
      <c r="H333" s="30">
        <v>0.29025452128559898</v>
      </c>
    </row>
    <row r="334" spans="1:8" x14ac:dyDescent="0.2">
      <c r="A334" s="30">
        <v>8.6969848049848206</v>
      </c>
      <c r="B334" s="30">
        <v>0.131006366617852</v>
      </c>
      <c r="C334" s="30"/>
      <c r="G334" s="30">
        <v>12.576298475138399</v>
      </c>
      <c r="H334" s="30">
        <v>0.29450290591926298</v>
      </c>
    </row>
    <row r="335" spans="1:8" x14ac:dyDescent="0.2">
      <c r="A335" s="30">
        <v>8.7166402873762792</v>
      </c>
      <c r="B335" s="30">
        <v>0.13435175684003101</v>
      </c>
      <c r="C335" s="30"/>
      <c r="G335" s="30">
        <v>12.5844882594682</v>
      </c>
      <c r="H335" s="30">
        <v>0.29883485661187198</v>
      </c>
    </row>
    <row r="336" spans="1:8" x14ac:dyDescent="0.2">
      <c r="A336" s="30">
        <v>8.7313818991699197</v>
      </c>
      <c r="B336" s="30">
        <v>0.13747230831587201</v>
      </c>
      <c r="C336" s="30"/>
      <c r="G336" s="30">
        <v>12.5926780437979</v>
      </c>
      <c r="H336" s="30">
        <v>0.30322002016801602</v>
      </c>
    </row>
    <row r="337" spans="1:8" x14ac:dyDescent="0.2">
      <c r="A337" s="30">
        <v>8.74120964036568</v>
      </c>
      <c r="B337" s="30">
        <v>0.13980710815158401</v>
      </c>
      <c r="C337" s="30"/>
      <c r="G337" s="30">
        <v>12.600867828127701</v>
      </c>
      <c r="H337" s="30">
        <v>0.307593825097424</v>
      </c>
    </row>
    <row r="338" spans="1:8" x14ac:dyDescent="0.2">
      <c r="A338" s="30">
        <v>8.75103738156138</v>
      </c>
      <c r="B338" s="30">
        <v>0.14242225271526099</v>
      </c>
      <c r="C338" s="30"/>
      <c r="G338" s="30">
        <v>12.6090576124575</v>
      </c>
      <c r="H338" s="30">
        <v>0.31197991031384198</v>
      </c>
    </row>
    <row r="339" spans="1:8" x14ac:dyDescent="0.2">
      <c r="A339" s="30">
        <v>8.7559512521592602</v>
      </c>
      <c r="B339" s="30">
        <v>0.14382829692400501</v>
      </c>
      <c r="C339" s="30"/>
      <c r="G339" s="30">
        <v>12.617247396787301</v>
      </c>
      <c r="H339" s="30">
        <v>0.31631957682112899</v>
      </c>
    </row>
    <row r="340" spans="1:8" x14ac:dyDescent="0.2">
      <c r="A340" s="30">
        <v>8.7657789933550205</v>
      </c>
      <c r="B340" s="30">
        <v>0.14690034706584101</v>
      </c>
      <c r="C340" s="30"/>
      <c r="G340" s="30">
        <v>12.6254371811171</v>
      </c>
      <c r="H340" s="30">
        <v>0.32067366027076999</v>
      </c>
    </row>
    <row r="341" spans="1:8" x14ac:dyDescent="0.2">
      <c r="A341" s="30">
        <v>8.7706928639529007</v>
      </c>
      <c r="B341" s="30">
        <v>0.14854988880945999</v>
      </c>
      <c r="C341" s="30"/>
      <c r="G341" s="30">
        <v>12.633626965446901</v>
      </c>
      <c r="H341" s="30">
        <v>0.32505440434652899</v>
      </c>
    </row>
    <row r="342" spans="1:8" x14ac:dyDescent="0.2">
      <c r="A342" s="30">
        <v>8.7805206051486007</v>
      </c>
      <c r="B342" s="30">
        <v>0.152125139619679</v>
      </c>
      <c r="C342" s="30"/>
      <c r="G342" s="30">
        <v>12.6418167497766</v>
      </c>
      <c r="H342" s="30">
        <v>0.32940411747953902</v>
      </c>
    </row>
    <row r="343" spans="1:8" x14ac:dyDescent="0.2">
      <c r="A343" s="30">
        <v>8.7903483463443592</v>
      </c>
      <c r="B343" s="30">
        <v>0.156057522621905</v>
      </c>
      <c r="C343" s="30"/>
      <c r="G343" s="30">
        <v>12.650006534106399</v>
      </c>
      <c r="H343" s="30">
        <v>0.33379281924888499</v>
      </c>
    </row>
    <row r="344" spans="1:8" x14ac:dyDescent="0.2">
      <c r="A344" s="30">
        <v>8.7952622169422394</v>
      </c>
      <c r="B344" s="30">
        <v>0.15817127388388899</v>
      </c>
      <c r="C344" s="30"/>
      <c r="G344" s="30">
        <v>12.6581963184362</v>
      </c>
      <c r="H344" s="30">
        <v>0.33829421057213599</v>
      </c>
    </row>
    <row r="345" spans="1:8" x14ac:dyDescent="0.2">
      <c r="A345" s="30">
        <v>8.8001760875401196</v>
      </c>
      <c r="B345" s="30">
        <v>0.16042412918544</v>
      </c>
      <c r="C345" s="30"/>
      <c r="G345" s="30">
        <v>12.666386102765999</v>
      </c>
      <c r="H345" s="30">
        <v>0.34279210052179399</v>
      </c>
    </row>
    <row r="346" spans="1:8" x14ac:dyDescent="0.2">
      <c r="A346" s="30">
        <v>8.8050899581379998</v>
      </c>
      <c r="B346" s="30">
        <v>0.162729104665919</v>
      </c>
      <c r="C346" s="30"/>
      <c r="G346" s="30">
        <v>12.6745758870958</v>
      </c>
      <c r="H346" s="30">
        <v>0.34720594336242</v>
      </c>
    </row>
    <row r="347" spans="1:8" x14ac:dyDescent="0.2">
      <c r="A347" s="30">
        <v>8.8100038287358799</v>
      </c>
      <c r="B347" s="30">
        <v>0.165182364385453</v>
      </c>
      <c r="C347" s="30"/>
      <c r="G347" s="30">
        <v>12.682765671425599</v>
      </c>
      <c r="H347" s="30">
        <v>0.35160235216192698</v>
      </c>
    </row>
    <row r="348" spans="1:8" x14ac:dyDescent="0.2">
      <c r="A348" s="30">
        <v>8.8149176993336997</v>
      </c>
      <c r="B348" s="30">
        <v>0.16770081698478501</v>
      </c>
      <c r="C348" s="30"/>
      <c r="G348" s="30">
        <v>12.6909554557554</v>
      </c>
      <c r="H348" s="30">
        <v>0.35602367736219498</v>
      </c>
    </row>
    <row r="349" spans="1:8" x14ac:dyDescent="0.2">
      <c r="A349" s="30">
        <v>8.8198315699315799</v>
      </c>
      <c r="B349" s="30">
        <v>0.17034037716933101</v>
      </c>
      <c r="C349" s="30"/>
      <c r="G349" s="30">
        <v>12.6991452400851</v>
      </c>
      <c r="H349" s="30">
        <v>0.36042925787609498</v>
      </c>
    </row>
    <row r="350" spans="1:8" x14ac:dyDescent="0.2">
      <c r="A350" s="30">
        <v>8.8247454405294601</v>
      </c>
      <c r="B350" s="30">
        <v>0.17316347658654299</v>
      </c>
      <c r="C350" s="30"/>
      <c r="G350" s="30">
        <v>12.707335024414901</v>
      </c>
      <c r="H350" s="30">
        <v>0.36482896266779102</v>
      </c>
    </row>
    <row r="351" spans="1:8" x14ac:dyDescent="0.2">
      <c r="A351" s="30">
        <v>8.8296593111273403</v>
      </c>
      <c r="B351" s="30">
        <v>0.176110461658746</v>
      </c>
      <c r="C351" s="30"/>
      <c r="G351" s="30">
        <v>12.7155248087447</v>
      </c>
      <c r="H351" s="30">
        <v>0.36916207960472103</v>
      </c>
    </row>
    <row r="352" spans="1:8" x14ac:dyDescent="0.2">
      <c r="A352" s="30">
        <v>8.8345731817252204</v>
      </c>
      <c r="B352" s="30">
        <v>0.179090330337178</v>
      </c>
      <c r="C352" s="30"/>
      <c r="G352" s="30">
        <v>12.723714593074501</v>
      </c>
      <c r="H352" s="30">
        <v>0.37349578114149001</v>
      </c>
    </row>
    <row r="353" spans="1:8" x14ac:dyDescent="0.2">
      <c r="A353" s="30">
        <v>8.8394870523231006</v>
      </c>
      <c r="B353" s="30">
        <v>0.182179676190311</v>
      </c>
      <c r="C353" s="30"/>
      <c r="G353" s="30">
        <v>12.7319043774043</v>
      </c>
      <c r="H353" s="30">
        <v>0.37791313000277998</v>
      </c>
    </row>
    <row r="354" spans="1:8" x14ac:dyDescent="0.2">
      <c r="A354" s="30">
        <v>8.8444009229209204</v>
      </c>
      <c r="B354" s="30">
        <v>0.18540574494060899</v>
      </c>
      <c r="C354" s="30"/>
      <c r="G354" s="30">
        <v>12.740094161734101</v>
      </c>
      <c r="H354" s="30">
        <v>0.38230987673539502</v>
      </c>
    </row>
    <row r="355" spans="1:8" x14ac:dyDescent="0.2">
      <c r="A355" s="30">
        <v>8.8493147935188006</v>
      </c>
      <c r="B355" s="30">
        <v>0.18875441484723601</v>
      </c>
      <c r="C355" s="30"/>
      <c r="G355" s="30">
        <v>12.7482839460638</v>
      </c>
      <c r="H355" s="30">
        <v>0.38661893704287098</v>
      </c>
    </row>
    <row r="356" spans="1:8" x14ac:dyDescent="0.2">
      <c r="A356" s="30">
        <v>8.8542286641166807</v>
      </c>
      <c r="B356" s="30">
        <v>0.192263357161961</v>
      </c>
      <c r="C356" s="30"/>
      <c r="G356" s="30">
        <v>12.7564737303936</v>
      </c>
      <c r="H356" s="30">
        <v>0.39095059515325098</v>
      </c>
    </row>
    <row r="357" spans="1:8" x14ac:dyDescent="0.2">
      <c r="A357" s="30">
        <v>8.8591425347145591</v>
      </c>
      <c r="B357" s="30">
        <v>0.19591607147847501</v>
      </c>
      <c r="C357" s="30"/>
      <c r="G357" s="30">
        <v>12.7646635147234</v>
      </c>
      <c r="H357" s="30">
        <v>0.39525682003250601</v>
      </c>
    </row>
    <row r="358" spans="1:8" x14ac:dyDescent="0.2">
      <c r="A358" s="30">
        <v>8.8640564053124393</v>
      </c>
      <c r="B358" s="30">
        <v>0.19974775794118599</v>
      </c>
      <c r="C358" s="30"/>
      <c r="G358" s="30">
        <v>12.7728532990532</v>
      </c>
      <c r="H358" s="30">
        <v>0.399513296858091</v>
      </c>
    </row>
    <row r="359" spans="1:8" x14ac:dyDescent="0.2">
      <c r="A359" s="30">
        <v>8.8689702759103195</v>
      </c>
      <c r="B359" s="30">
        <v>0.203643371817253</v>
      </c>
      <c r="C359" s="30"/>
      <c r="G359" s="30">
        <v>12.781043083383</v>
      </c>
      <c r="H359" s="30">
        <v>0.40377591717848998</v>
      </c>
    </row>
    <row r="360" spans="1:8" x14ac:dyDescent="0.2">
      <c r="A360" s="30">
        <v>8.8738841465081997</v>
      </c>
      <c r="B360" s="30">
        <v>0.20769445166500899</v>
      </c>
      <c r="C360" s="30"/>
      <c r="G360" s="30">
        <v>12.7892328677128</v>
      </c>
      <c r="H360" s="30">
        <v>0.40800081242354203</v>
      </c>
    </row>
    <row r="361" spans="1:8" x14ac:dyDescent="0.2">
      <c r="A361" s="30">
        <v>8.8787980171060195</v>
      </c>
      <c r="B361" s="30">
        <v>0.21189221159153901</v>
      </c>
      <c r="C361" s="30"/>
      <c r="G361" s="30">
        <v>12.7974226520426</v>
      </c>
      <c r="H361" s="30">
        <v>0.41217698263177399</v>
      </c>
    </row>
    <row r="362" spans="1:8" x14ac:dyDescent="0.2">
      <c r="A362" s="30">
        <v>8.8837118877038996</v>
      </c>
      <c r="B362" s="30">
        <v>0.21624811971292601</v>
      </c>
      <c r="C362" s="30"/>
      <c r="G362" s="30">
        <v>12.8056124363723</v>
      </c>
      <c r="H362" s="30">
        <v>0.41633884982217401</v>
      </c>
    </row>
    <row r="363" spans="1:8" x14ac:dyDescent="0.2">
      <c r="A363" s="30">
        <v>8.8886257583017798</v>
      </c>
      <c r="B363" s="30">
        <v>0.22074980412710801</v>
      </c>
      <c r="C363" s="30"/>
      <c r="G363" s="30">
        <v>12.813802220702099</v>
      </c>
      <c r="H363" s="30">
        <v>0.420491146142973</v>
      </c>
    </row>
    <row r="364" spans="1:8" x14ac:dyDescent="0.2">
      <c r="A364" s="30">
        <v>8.89353962889966</v>
      </c>
      <c r="B364" s="30">
        <v>0.22538166550667499</v>
      </c>
      <c r="C364" s="30"/>
      <c r="G364" s="30">
        <v>12.8219920050319</v>
      </c>
      <c r="H364" s="30">
        <v>0.42464876855561601</v>
      </c>
    </row>
    <row r="365" spans="1:8" x14ac:dyDescent="0.2">
      <c r="A365" s="30">
        <v>8.8984534994975402</v>
      </c>
      <c r="B365" s="30">
        <v>0.23017146658090301</v>
      </c>
      <c r="C365" s="30"/>
      <c r="G365" s="30">
        <v>12.830181789361699</v>
      </c>
      <c r="H365" s="30">
        <v>0.42876994824693299</v>
      </c>
    </row>
    <row r="366" spans="1:8" x14ac:dyDescent="0.2">
      <c r="A366" s="30">
        <v>8.9033673700954203</v>
      </c>
      <c r="B366" s="30">
        <v>0.23513114909246899</v>
      </c>
      <c r="C366" s="30"/>
      <c r="G366" s="30">
        <v>12.8383715736915</v>
      </c>
      <c r="H366" s="30">
        <v>0.432865689448173</v>
      </c>
    </row>
    <row r="367" spans="1:8" x14ac:dyDescent="0.2">
      <c r="A367" s="30">
        <v>8.9082812406932401</v>
      </c>
      <c r="B367" s="30">
        <v>0.240217695953269</v>
      </c>
      <c r="C367" s="30"/>
      <c r="G367" s="30">
        <v>12.846561358021299</v>
      </c>
      <c r="H367" s="30">
        <v>0.436916773370846</v>
      </c>
    </row>
    <row r="368" spans="1:8" x14ac:dyDescent="0.2">
      <c r="A368" s="30">
        <v>8.9131951112911203</v>
      </c>
      <c r="B368" s="30">
        <v>0.24545868538606799</v>
      </c>
      <c r="C368" s="30"/>
      <c r="G368" s="30">
        <v>12.8547511423511</v>
      </c>
      <c r="H368" s="30">
        <v>0.44092993172331502</v>
      </c>
    </row>
    <row r="369" spans="1:8" x14ac:dyDescent="0.2">
      <c r="A369" s="30">
        <v>8.9181089818890005</v>
      </c>
      <c r="B369" s="30">
        <v>0.25086746789912101</v>
      </c>
      <c r="C369" s="30"/>
      <c r="G369" s="30">
        <v>12.8629409266808</v>
      </c>
      <c r="H369" s="30">
        <v>0.44495567894024701</v>
      </c>
    </row>
    <row r="370" spans="1:8" x14ac:dyDescent="0.2">
      <c r="A370" s="30">
        <v>8.9230228524868807</v>
      </c>
      <c r="B370" s="30">
        <v>0.25646339547724101</v>
      </c>
      <c r="C370" s="30"/>
      <c r="G370" s="30">
        <v>12.871130711010601</v>
      </c>
      <c r="H370" s="30">
        <v>0.44895543081379502</v>
      </c>
    </row>
    <row r="371" spans="1:8" x14ac:dyDescent="0.2">
      <c r="A371" s="30">
        <v>8.9279367230847608</v>
      </c>
      <c r="B371" s="30">
        <v>0.26228987018377398</v>
      </c>
      <c r="C371" s="30"/>
      <c r="G371" s="30">
        <v>12.8793204953404</v>
      </c>
      <c r="H371" s="30">
        <v>0.45288512850899898</v>
      </c>
    </row>
    <row r="372" spans="1:8" x14ac:dyDescent="0.2">
      <c r="A372" s="30">
        <v>8.9328505936826392</v>
      </c>
      <c r="B372" s="30">
        <v>0.26821288766662899</v>
      </c>
      <c r="C372" s="30"/>
      <c r="G372" s="30">
        <v>12.887510279670201</v>
      </c>
      <c r="H372" s="30">
        <v>0.45678615061945499</v>
      </c>
    </row>
    <row r="373" spans="1:8" x14ac:dyDescent="0.2">
      <c r="A373" s="30">
        <v>8.9377644642805194</v>
      </c>
      <c r="B373" s="30">
        <v>0.274252943980141</v>
      </c>
      <c r="C373" s="30"/>
      <c r="G373" s="30">
        <v>12.895700064</v>
      </c>
      <c r="H373" s="30">
        <v>0.46063642703191299</v>
      </c>
    </row>
    <row r="374" spans="1:8" x14ac:dyDescent="0.2">
      <c r="A374" s="30">
        <v>8.9426783348783392</v>
      </c>
      <c r="B374" s="30">
        <v>0.28044947657216202</v>
      </c>
      <c r="C374" s="30"/>
      <c r="G374" s="30">
        <v>12.903889848329801</v>
      </c>
      <c r="H374" s="30">
        <v>0.46448574437476903</v>
      </c>
    </row>
    <row r="375" spans="1:8" x14ac:dyDescent="0.2">
      <c r="A375" s="30">
        <v>8.9475922054762194</v>
      </c>
      <c r="B375" s="30">
        <v>0.286823587685752</v>
      </c>
      <c r="C375" s="30"/>
      <c r="G375" s="30">
        <v>12.9120796326595</v>
      </c>
      <c r="H375" s="30">
        <v>0.46834111118810301</v>
      </c>
    </row>
    <row r="376" spans="1:8" x14ac:dyDescent="0.2">
      <c r="A376" s="30">
        <v>8.9525060760740995</v>
      </c>
      <c r="B376" s="30">
        <v>0.29336428760177402</v>
      </c>
      <c r="C376" s="30"/>
      <c r="G376" s="30">
        <v>12.920269416989299</v>
      </c>
      <c r="H376" s="30">
        <v>0.47214091720646501</v>
      </c>
    </row>
    <row r="377" spans="1:8" x14ac:dyDescent="0.2">
      <c r="A377" s="30">
        <v>8.9574199466719797</v>
      </c>
      <c r="B377" s="30">
        <v>0.30006722304802702</v>
      </c>
      <c r="C377" s="30"/>
      <c r="G377" s="30">
        <v>12.9284592013191</v>
      </c>
      <c r="H377" s="30">
        <v>0.47589439564403002</v>
      </c>
    </row>
    <row r="378" spans="1:8" x14ac:dyDescent="0.2">
      <c r="A378" s="30">
        <v>8.9623338172698599</v>
      </c>
      <c r="B378" s="30">
        <v>0.30691958585182</v>
      </c>
      <c r="C378" s="30"/>
      <c r="G378" s="30">
        <v>12.936648985648899</v>
      </c>
      <c r="H378" s="30">
        <v>0.47959611542134001</v>
      </c>
    </row>
    <row r="379" spans="1:8" x14ac:dyDescent="0.2">
      <c r="A379" s="30">
        <v>8.9672476878677401</v>
      </c>
      <c r="B379" s="30">
        <v>0.31393282517486598</v>
      </c>
      <c r="C379" s="30"/>
      <c r="G379" s="30">
        <v>12.9448387699787</v>
      </c>
      <c r="H379" s="30">
        <v>0.48327208554219803</v>
      </c>
    </row>
    <row r="380" spans="1:8" x14ac:dyDescent="0.2">
      <c r="A380" s="30">
        <v>8.9721615584656202</v>
      </c>
      <c r="B380" s="30">
        <v>0.32106585448770297</v>
      </c>
      <c r="C380" s="30"/>
      <c r="G380" s="30">
        <v>12.953028554308499</v>
      </c>
      <c r="H380" s="30">
        <v>0.486895764696123</v>
      </c>
    </row>
    <row r="381" spans="1:8" x14ac:dyDescent="0.2">
      <c r="A381" s="30">
        <v>8.97707542906344</v>
      </c>
      <c r="B381" s="30">
        <v>0.32833040377449502</v>
      </c>
      <c r="C381" s="30"/>
      <c r="G381" s="30">
        <v>12.9612183386383</v>
      </c>
      <c r="H381" s="30">
        <v>0.49048541994927197</v>
      </c>
    </row>
    <row r="382" spans="1:8" x14ac:dyDescent="0.2">
      <c r="A382" s="30">
        <v>8.9819892996613202</v>
      </c>
      <c r="B382" s="30">
        <v>0.335748696813918</v>
      </c>
      <c r="C382" s="30"/>
      <c r="G382" s="30">
        <v>12.969408122968</v>
      </c>
      <c r="H382" s="30">
        <v>0.49405394563919702</v>
      </c>
    </row>
    <row r="383" spans="1:8" x14ac:dyDescent="0.2">
      <c r="A383" s="30">
        <v>8.9869031702592004</v>
      </c>
      <c r="B383" s="30">
        <v>0.34332307384960298</v>
      </c>
      <c r="C383" s="30"/>
      <c r="G383" s="30">
        <v>12.977597907297801</v>
      </c>
      <c r="H383" s="30">
        <v>0.49755725703959502</v>
      </c>
    </row>
    <row r="384" spans="1:8" x14ac:dyDescent="0.2">
      <c r="A384" s="30">
        <v>8.9918170408570806</v>
      </c>
      <c r="B384" s="30">
        <v>0.351051095167012</v>
      </c>
      <c r="C384" s="30"/>
      <c r="G384" s="30">
        <v>12.9857876916276</v>
      </c>
      <c r="H384" s="30">
        <v>0.50100799447802702</v>
      </c>
    </row>
    <row r="385" spans="1:8" x14ac:dyDescent="0.2">
      <c r="A385" s="30">
        <v>8.9967309114549607</v>
      </c>
      <c r="B385" s="30">
        <v>0.35889400611737599</v>
      </c>
      <c r="C385" s="30"/>
      <c r="G385" s="30">
        <v>12.993977475957401</v>
      </c>
      <c r="H385" s="30">
        <v>0.50442592517240403</v>
      </c>
    </row>
    <row r="386" spans="1:8" x14ac:dyDescent="0.2">
      <c r="A386" s="30">
        <v>9.0016447820528391</v>
      </c>
      <c r="B386" s="30">
        <v>0.366883927113272</v>
      </c>
      <c r="C386" s="30"/>
      <c r="G386" s="30">
        <v>13.0021672602872</v>
      </c>
      <c r="H386" s="30">
        <v>0.50779784905288206</v>
      </c>
    </row>
    <row r="387" spans="1:8" x14ac:dyDescent="0.2">
      <c r="A387" s="30">
        <v>9.0065586526506607</v>
      </c>
      <c r="B387" s="30">
        <v>0.37506812724638999</v>
      </c>
      <c r="C387" s="30"/>
      <c r="G387" s="30">
        <v>13.010357044617001</v>
      </c>
      <c r="H387" s="30">
        <v>0.51112470025075396</v>
      </c>
    </row>
    <row r="388" spans="1:8" x14ac:dyDescent="0.2">
      <c r="A388" s="30">
        <v>9.0114725232485409</v>
      </c>
      <c r="B388" s="30">
        <v>0.38331934212165603</v>
      </c>
      <c r="C388" s="30"/>
      <c r="G388" s="30">
        <v>13.0185468289467</v>
      </c>
      <c r="H388" s="30">
        <v>0.51441151099538496</v>
      </c>
    </row>
    <row r="389" spans="1:8" x14ac:dyDescent="0.2">
      <c r="A389" s="30">
        <v>9.0163863938464193</v>
      </c>
      <c r="B389" s="30">
        <v>0.39166261418292903</v>
      </c>
      <c r="C389" s="30"/>
      <c r="G389" s="30">
        <v>13.026736613276499</v>
      </c>
      <c r="H389" s="30">
        <v>0.51764490582197498</v>
      </c>
    </row>
    <row r="390" spans="1:8" x14ac:dyDescent="0.2">
      <c r="A390" s="30">
        <v>9.0213002644442994</v>
      </c>
      <c r="B390" s="30">
        <v>0.40015976885184301</v>
      </c>
      <c r="C390" s="30"/>
      <c r="G390" s="30">
        <v>13.0349263976063</v>
      </c>
      <c r="H390" s="30">
        <v>0.52082596667236103</v>
      </c>
    </row>
    <row r="391" spans="1:8" x14ac:dyDescent="0.2">
      <c r="A391" s="30">
        <v>9.0262141350421796</v>
      </c>
      <c r="B391" s="30">
        <v>0.40882391147094599</v>
      </c>
      <c r="C391" s="30"/>
      <c r="G391" s="30">
        <v>13.043116181936099</v>
      </c>
      <c r="H391" s="30">
        <v>0.523958413455202</v>
      </c>
    </row>
    <row r="392" spans="1:8" x14ac:dyDescent="0.2">
      <c r="A392" s="30">
        <v>9.0311280056400598</v>
      </c>
      <c r="B392" s="30">
        <v>0.41762031614257999</v>
      </c>
      <c r="C392" s="30"/>
      <c r="G392" s="30">
        <v>13.0513059662659</v>
      </c>
      <c r="H392" s="30">
        <v>0.52705857268198697</v>
      </c>
    </row>
    <row r="393" spans="1:8" x14ac:dyDescent="0.2">
      <c r="A393" s="30">
        <v>9.03604187623794</v>
      </c>
      <c r="B393" s="30">
        <v>0.426420837028605</v>
      </c>
      <c r="C393" s="30"/>
      <c r="G393" s="30">
        <v>13.059495750595699</v>
      </c>
      <c r="H393" s="30">
        <v>0.53010687579536897</v>
      </c>
    </row>
    <row r="394" spans="1:8" x14ac:dyDescent="0.2">
      <c r="A394" s="30">
        <v>9.0409557468357598</v>
      </c>
      <c r="B394" s="30">
        <v>0.43536379811958797</v>
      </c>
      <c r="C394" s="30"/>
      <c r="G394" s="30">
        <v>13.0676855349255</v>
      </c>
      <c r="H394" s="30">
        <v>0.53311104647457197</v>
      </c>
    </row>
    <row r="395" spans="1:8" x14ac:dyDescent="0.2">
      <c r="A395" s="30">
        <v>9.0458696174336399</v>
      </c>
      <c r="B395" s="30">
        <v>0.44437462793851901</v>
      </c>
      <c r="C395" s="30"/>
      <c r="G395" s="30">
        <v>13.0758753192552</v>
      </c>
      <c r="H395" s="30">
        <v>0.53610137578945805</v>
      </c>
    </row>
    <row r="396" spans="1:8" x14ac:dyDescent="0.2">
      <c r="A396" s="30">
        <v>9.0507834880315201</v>
      </c>
      <c r="B396" s="30">
        <v>0.45345236939580102</v>
      </c>
      <c r="C396" s="30"/>
      <c r="G396" s="30">
        <v>13.084065103585001</v>
      </c>
      <c r="H396" s="30">
        <v>0.53902967350657205</v>
      </c>
    </row>
    <row r="397" spans="1:8" x14ac:dyDescent="0.2">
      <c r="A397" s="30">
        <v>9.0556973586294003</v>
      </c>
      <c r="B397" s="30">
        <v>0.46260545019073801</v>
      </c>
      <c r="C397" s="30"/>
      <c r="G397" s="30">
        <v>13.0922548879148</v>
      </c>
      <c r="H397" s="30">
        <v>0.54189720046465195</v>
      </c>
    </row>
    <row r="398" spans="1:8" x14ac:dyDescent="0.2">
      <c r="A398" s="30">
        <v>9.0606112292272805</v>
      </c>
      <c r="B398" s="30">
        <v>0.47189846394694501</v>
      </c>
      <c r="C398" s="30"/>
      <c r="G398" s="30">
        <v>13.100444672244601</v>
      </c>
      <c r="H398" s="30">
        <v>0.54470037348660105</v>
      </c>
    </row>
    <row r="399" spans="1:8" x14ac:dyDescent="0.2">
      <c r="A399" s="30">
        <v>9.0655250998251606</v>
      </c>
      <c r="B399" s="30">
        <v>0.48126037501949698</v>
      </c>
      <c r="C399" s="30"/>
      <c r="G399" s="30">
        <v>13.1086344565744</v>
      </c>
      <c r="H399" s="30">
        <v>0.54745875605274097</v>
      </c>
    </row>
    <row r="400" spans="1:8" x14ac:dyDescent="0.2">
      <c r="A400" s="30">
        <v>9.0704389704230408</v>
      </c>
      <c r="B400" s="30">
        <v>0.49068791743678097</v>
      </c>
      <c r="C400" s="30"/>
      <c r="G400" s="30">
        <v>13.116824240904201</v>
      </c>
      <c r="H400" s="30">
        <v>0.55016955319494099</v>
      </c>
    </row>
    <row r="401" spans="1:8" x14ac:dyDescent="0.2">
      <c r="A401" s="30">
        <v>9.0753528410208606</v>
      </c>
      <c r="B401" s="30">
        <v>0.50018284646884803</v>
      </c>
      <c r="C401" s="30"/>
      <c r="G401" s="30">
        <v>13.1332038095637</v>
      </c>
      <c r="H401" s="30">
        <v>0.555426360827183</v>
      </c>
    </row>
    <row r="402" spans="1:8" x14ac:dyDescent="0.2">
      <c r="A402" s="30">
        <v>9.0802667116187408</v>
      </c>
      <c r="B402" s="30">
        <v>0.50979837181465804</v>
      </c>
      <c r="C402" s="30"/>
      <c r="G402" s="30">
        <v>13.1413935938935</v>
      </c>
      <c r="H402" s="30">
        <v>0.55796268283078099</v>
      </c>
    </row>
    <row r="403" spans="1:8" x14ac:dyDescent="0.2">
      <c r="A403" s="30">
        <v>9.0851805822166192</v>
      </c>
      <c r="B403" s="30">
        <v>0.51956978576475699</v>
      </c>
      <c r="C403" s="30"/>
      <c r="G403" s="30">
        <v>13.1495833782233</v>
      </c>
      <c r="H403" s="30">
        <v>0.56045609286004405</v>
      </c>
    </row>
    <row r="404" spans="1:8" x14ac:dyDescent="0.2">
      <c r="A404" s="30">
        <v>9.0900944528144993</v>
      </c>
      <c r="B404" s="30">
        <v>0.52926565263901404</v>
      </c>
      <c r="C404" s="30"/>
      <c r="G404" s="30">
        <v>13.1577731625531</v>
      </c>
      <c r="H404" s="30">
        <v>0.56290237913150099</v>
      </c>
    </row>
    <row r="405" spans="1:8" x14ac:dyDescent="0.2">
      <c r="A405" s="30">
        <v>9.0950083234123795</v>
      </c>
      <c r="B405" s="30">
        <v>0.53892764701880402</v>
      </c>
      <c r="C405" s="30"/>
      <c r="G405" s="30">
        <v>13.1659629468829</v>
      </c>
      <c r="H405" s="30">
        <v>0.56529440024515798</v>
      </c>
    </row>
    <row r="406" spans="1:8" x14ac:dyDescent="0.2">
      <c r="A406" s="30">
        <v>9.0999221940102597</v>
      </c>
      <c r="B406" s="30">
        <v>0.54860831937419297</v>
      </c>
      <c r="C406" s="30"/>
      <c r="G406" s="30">
        <v>13.1823425155424</v>
      </c>
      <c r="H406" s="30">
        <v>0.56991416396899397</v>
      </c>
    </row>
    <row r="407" spans="1:8" x14ac:dyDescent="0.2">
      <c r="A407" s="30">
        <v>9.1048360646080795</v>
      </c>
      <c r="B407" s="30">
        <v>0.55836363051390603</v>
      </c>
      <c r="C407" s="30"/>
      <c r="G407" s="30">
        <v>13.190532299872199</v>
      </c>
      <c r="H407" s="30">
        <v>0.572138287342977</v>
      </c>
    </row>
    <row r="408" spans="1:8" x14ac:dyDescent="0.2">
      <c r="A408" s="30">
        <v>9.1097499352059597</v>
      </c>
      <c r="B408" s="30">
        <v>0.56816339612287203</v>
      </c>
      <c r="C408" s="30"/>
      <c r="G408" s="30">
        <v>13.198722084202</v>
      </c>
      <c r="H408" s="30">
        <v>0.57429413982869304</v>
      </c>
    </row>
    <row r="409" spans="1:8" x14ac:dyDescent="0.2">
      <c r="A409" s="30">
        <v>9.1146638058038398</v>
      </c>
      <c r="B409" s="30">
        <v>0.57792242954673101</v>
      </c>
      <c r="C409" s="30"/>
      <c r="G409" s="30">
        <v>13.2151016528616</v>
      </c>
      <c r="H409" s="30">
        <v>0.57846687527531904</v>
      </c>
    </row>
    <row r="410" spans="1:8" x14ac:dyDescent="0.2">
      <c r="A410" s="30">
        <v>9.11957767640172</v>
      </c>
      <c r="B410" s="30">
        <v>0.58771390118927103</v>
      </c>
      <c r="C410" s="30"/>
      <c r="G410" s="30">
        <v>13.223291437191399</v>
      </c>
      <c r="H410" s="30">
        <v>0.58047471250636495</v>
      </c>
    </row>
    <row r="411" spans="1:8" x14ac:dyDescent="0.2">
      <c r="A411" s="30">
        <v>9.1244915469996002</v>
      </c>
      <c r="B411" s="30">
        <v>0.597513707165095</v>
      </c>
      <c r="C411" s="30"/>
      <c r="G411" s="30">
        <v>13.2396710058509</v>
      </c>
      <c r="H411" s="30">
        <v>0.58430332102260996</v>
      </c>
    </row>
    <row r="412" spans="1:8" x14ac:dyDescent="0.2">
      <c r="A412" s="30">
        <v>9.1294054175974804</v>
      </c>
      <c r="B412" s="30">
        <v>0.607286782003712</v>
      </c>
      <c r="C412" s="30"/>
      <c r="G412" s="30">
        <v>13.247860790180701</v>
      </c>
      <c r="H412" s="30">
        <v>0.58616049239310297</v>
      </c>
    </row>
    <row r="413" spans="1:8" x14ac:dyDescent="0.2">
      <c r="A413" s="30">
        <v>9.1343192881953605</v>
      </c>
      <c r="B413" s="30">
        <v>0.61706267562161699</v>
      </c>
      <c r="C413" s="30"/>
      <c r="G413" s="30">
        <v>13.264240358840301</v>
      </c>
      <c r="H413" s="30">
        <v>0.58972407511552005</v>
      </c>
    </row>
    <row r="414" spans="1:8" x14ac:dyDescent="0.2">
      <c r="A414" s="30">
        <v>9.1392331587931803</v>
      </c>
      <c r="B414" s="30">
        <v>0.62683516456238197</v>
      </c>
      <c r="C414" s="30"/>
      <c r="G414" s="30">
        <v>13.2724301431701</v>
      </c>
      <c r="H414" s="30">
        <v>0.59139069796779697</v>
      </c>
    </row>
    <row r="415" spans="1:8" x14ac:dyDescent="0.2">
      <c r="A415" s="30">
        <v>9.1441470293910605</v>
      </c>
      <c r="B415" s="30">
        <v>0.63655584200876802</v>
      </c>
      <c r="C415" s="30"/>
      <c r="G415" s="30">
        <v>13.2888097118297</v>
      </c>
      <c r="H415" s="30">
        <v>0.59451945651894</v>
      </c>
    </row>
    <row r="416" spans="1:8" x14ac:dyDescent="0.2">
      <c r="A416" s="30">
        <v>9.1490608999889407</v>
      </c>
      <c r="B416" s="30">
        <v>0.64625938724187204</v>
      </c>
      <c r="C416" s="30"/>
      <c r="G416" s="30">
        <v>13.3051892804892</v>
      </c>
      <c r="H416" s="30">
        <v>0.59742434630374597</v>
      </c>
    </row>
    <row r="417" spans="1:8" x14ac:dyDescent="0.2">
      <c r="A417" s="30">
        <v>9.1539747705868209</v>
      </c>
      <c r="B417" s="30">
        <v>0.65594541714342303</v>
      </c>
      <c r="C417" s="30"/>
      <c r="G417" s="30">
        <v>13.329758633478599</v>
      </c>
      <c r="H417" s="30">
        <v>0.60132464071255898</v>
      </c>
    </row>
    <row r="418" spans="1:8" x14ac:dyDescent="0.2">
      <c r="A418" s="30">
        <v>9.1588886411846993</v>
      </c>
      <c r="B418" s="30">
        <v>0.66558624463279903</v>
      </c>
      <c r="C418" s="30"/>
      <c r="G418" s="30">
        <v>13.3461382021381</v>
      </c>
      <c r="H418" s="30">
        <v>0.60364114149161496</v>
      </c>
    </row>
    <row r="419" spans="1:8" x14ac:dyDescent="0.2">
      <c r="A419" s="30">
        <v>9.1638025117825794</v>
      </c>
      <c r="B419" s="30">
        <v>0.67518869004299298</v>
      </c>
      <c r="C419" s="30"/>
      <c r="G419" s="30">
        <v>13.370707555127501</v>
      </c>
      <c r="H419" s="30">
        <v>0.60671488238461202</v>
      </c>
    </row>
    <row r="420" spans="1:8" x14ac:dyDescent="0.2">
      <c r="A420" s="30">
        <v>9.1687163823804596</v>
      </c>
      <c r="B420" s="30">
        <v>0.68476184994027001</v>
      </c>
      <c r="C420" s="30"/>
      <c r="G420" s="30">
        <v>13.3788973394573</v>
      </c>
      <c r="H420" s="30">
        <v>0.60764585817273198</v>
      </c>
    </row>
    <row r="421" spans="1:8" x14ac:dyDescent="0.2">
      <c r="A421" s="30">
        <v>9.1736302529782794</v>
      </c>
      <c r="B421" s="30">
        <v>0.69424034221685604</v>
      </c>
      <c r="C421" s="30"/>
      <c r="G421" s="30">
        <v>13.3952769081169</v>
      </c>
      <c r="H421" s="30">
        <v>0.60936127088900005</v>
      </c>
    </row>
    <row r="422" spans="1:8" x14ac:dyDescent="0.2">
      <c r="A422" s="30">
        <v>9.1785441235761596</v>
      </c>
      <c r="B422" s="30">
        <v>0.70368343776878595</v>
      </c>
      <c r="C422" s="30"/>
      <c r="G422" s="30">
        <v>13.428036045436</v>
      </c>
      <c r="H422" s="30">
        <v>0.61198921769027004</v>
      </c>
    </row>
    <row r="423" spans="1:8" x14ac:dyDescent="0.2">
      <c r="A423" s="30">
        <v>9.1834579941740397</v>
      </c>
      <c r="B423" s="30">
        <v>0.71301968221001</v>
      </c>
      <c r="C423" s="30"/>
      <c r="G423" s="30">
        <v>13.436225829765799</v>
      </c>
      <c r="H423" s="30">
        <v>0.61256426186596102</v>
      </c>
    </row>
    <row r="424" spans="1:8" x14ac:dyDescent="0.2">
      <c r="A424" s="30">
        <v>9.1883718647719199</v>
      </c>
      <c r="B424" s="30">
        <v>0.72227703786651598</v>
      </c>
      <c r="C424" s="30"/>
      <c r="G424" s="30">
        <v>13.4853645357445</v>
      </c>
      <c r="H424" s="30">
        <v>0.61477173485510195</v>
      </c>
    </row>
    <row r="425" spans="1:8" x14ac:dyDescent="0.2">
      <c r="A425" s="30">
        <v>9.1932857353698001</v>
      </c>
      <c r="B425" s="30">
        <v>0.73146217301324201</v>
      </c>
      <c r="C425" s="30"/>
      <c r="G425" s="30">
        <v>13.493554320074299</v>
      </c>
      <c r="H425" s="30">
        <v>0.61497892110553498</v>
      </c>
    </row>
    <row r="426" spans="1:8" x14ac:dyDescent="0.2">
      <c r="A426" s="30">
        <v>9.1981996059676803</v>
      </c>
      <c r="B426" s="30">
        <v>0.74060638041410698</v>
      </c>
      <c r="C426" s="30"/>
      <c r="G426" s="30">
        <v>13.542693026053</v>
      </c>
      <c r="H426" s="30">
        <v>0.61505821344914802</v>
      </c>
    </row>
    <row r="427" spans="1:8" x14ac:dyDescent="0.2">
      <c r="A427" s="30">
        <v>9.2031134765655001</v>
      </c>
      <c r="B427" s="30">
        <v>0.74966719015815797</v>
      </c>
      <c r="C427" s="30"/>
      <c r="G427" s="30">
        <v>13.550882810382801</v>
      </c>
      <c r="H427" s="30">
        <v>0.61487831532192905</v>
      </c>
    </row>
    <row r="428" spans="1:8" x14ac:dyDescent="0.2">
      <c r="A428" s="30">
        <v>9.2080273471633802</v>
      </c>
      <c r="B428" s="30">
        <v>0.75864087152187498</v>
      </c>
      <c r="C428" s="30"/>
      <c r="G428" s="30">
        <v>13.5918317320317</v>
      </c>
      <c r="H428" s="30">
        <v>0.61336242455684498</v>
      </c>
    </row>
    <row r="429" spans="1:8" x14ac:dyDescent="0.2">
      <c r="A429" s="30">
        <v>9.2129412177612604</v>
      </c>
      <c r="B429" s="30">
        <v>0.76753729905841905</v>
      </c>
      <c r="C429" s="30"/>
      <c r="G429" s="30">
        <v>13.616401085021</v>
      </c>
      <c r="H429" s="30">
        <v>0.61187323913189695</v>
      </c>
    </row>
    <row r="430" spans="1:8" x14ac:dyDescent="0.2">
      <c r="A430" s="30">
        <v>9.2178550883591406</v>
      </c>
      <c r="B430" s="30">
        <v>0.77627347323134399</v>
      </c>
      <c r="C430" s="30"/>
      <c r="G430" s="30">
        <v>13.6491602223402</v>
      </c>
      <c r="H430" s="30">
        <v>0.60948889758721103</v>
      </c>
    </row>
    <row r="431" spans="1:8" x14ac:dyDescent="0.2">
      <c r="A431" s="30">
        <v>9.2227689589570208</v>
      </c>
      <c r="B431" s="30">
        <v>0.78486456815518502</v>
      </c>
      <c r="C431" s="30"/>
      <c r="G431" s="30">
        <v>13.657350006670001</v>
      </c>
      <c r="H431" s="30">
        <v>0.60874585567623296</v>
      </c>
    </row>
    <row r="432" spans="1:8" x14ac:dyDescent="0.2">
      <c r="A432" s="30">
        <v>9.2276828295548992</v>
      </c>
      <c r="B432" s="30">
        <v>0.79332965121482701</v>
      </c>
      <c r="C432" s="30"/>
      <c r="G432" s="30">
        <v>13.690109143989099</v>
      </c>
      <c r="H432" s="30">
        <v>0.60535760153462603</v>
      </c>
    </row>
    <row r="433" spans="1:8" x14ac:dyDescent="0.2">
      <c r="A433" s="30">
        <v>9.2325967001527793</v>
      </c>
      <c r="B433" s="30">
        <v>0.80166196278257895</v>
      </c>
      <c r="C433" s="30"/>
      <c r="G433" s="30">
        <v>13.6982989283189</v>
      </c>
      <c r="H433" s="30">
        <v>0.60440635757840799</v>
      </c>
    </row>
    <row r="434" spans="1:8" x14ac:dyDescent="0.2">
      <c r="A434" s="30">
        <v>9.2375105707505991</v>
      </c>
      <c r="B434" s="30">
        <v>0.809866709052668</v>
      </c>
      <c r="C434" s="30"/>
      <c r="G434" s="30">
        <v>13.7146784969785</v>
      </c>
      <c r="H434" s="30">
        <v>0.60246410994014199</v>
      </c>
    </row>
    <row r="435" spans="1:8" x14ac:dyDescent="0.2">
      <c r="A435" s="30">
        <v>9.2424244413484793</v>
      </c>
      <c r="B435" s="30">
        <v>0.81792231794249204</v>
      </c>
      <c r="C435" s="30"/>
      <c r="G435" s="30">
        <v>13.7392478499678</v>
      </c>
      <c r="H435" s="30">
        <v>0.59937125228118804</v>
      </c>
    </row>
    <row r="436" spans="1:8" x14ac:dyDescent="0.2">
      <c r="A436" s="30">
        <v>9.2473383119463595</v>
      </c>
      <c r="B436" s="30">
        <v>0.82584245238264997</v>
      </c>
      <c r="C436" s="30"/>
      <c r="G436" s="30">
        <v>13.7556274186274</v>
      </c>
      <c r="H436" s="30">
        <v>0.59698841563659</v>
      </c>
    </row>
    <row r="437" spans="1:8" x14ac:dyDescent="0.2">
      <c r="A437" s="30">
        <v>9.2522521825442396</v>
      </c>
      <c r="B437" s="30">
        <v>0.83362186641311797</v>
      </c>
      <c r="C437" s="30"/>
      <c r="G437" s="30">
        <v>13.7801967716167</v>
      </c>
      <c r="H437" s="30">
        <v>0.59328887955617904</v>
      </c>
    </row>
    <row r="438" spans="1:8" x14ac:dyDescent="0.2">
      <c r="A438" s="30">
        <v>9.2571660531421198</v>
      </c>
      <c r="B438" s="30">
        <v>0.84125812112387499</v>
      </c>
      <c r="C438" s="30"/>
      <c r="G438" s="30">
        <v>13.7965763402763</v>
      </c>
      <c r="H438" s="30">
        <v>0.59057496203206605</v>
      </c>
    </row>
    <row r="439" spans="1:8" x14ac:dyDescent="0.2">
      <c r="A439" s="30">
        <v>9.26207992374</v>
      </c>
      <c r="B439" s="30">
        <v>0.84874130361365996</v>
      </c>
      <c r="C439" s="30"/>
      <c r="G439" s="30">
        <v>13.8047661246061</v>
      </c>
      <c r="H439" s="30">
        <v>0.58921261770878497</v>
      </c>
    </row>
    <row r="440" spans="1:8" x14ac:dyDescent="0.2">
      <c r="A440" s="30">
        <v>9.2669937943378802</v>
      </c>
      <c r="B440" s="30">
        <v>0.85607210619561402</v>
      </c>
      <c r="C440" s="30"/>
      <c r="G440" s="30">
        <v>13.8129559089359</v>
      </c>
      <c r="H440" s="30">
        <v>0.58785884824334</v>
      </c>
    </row>
    <row r="441" spans="1:8" x14ac:dyDescent="0.2">
      <c r="A441" s="30">
        <v>9.2719076649357</v>
      </c>
      <c r="B441" s="30">
        <v>0.863241610008191</v>
      </c>
      <c r="C441" s="30"/>
      <c r="G441" s="30">
        <v>13.8293354775955</v>
      </c>
      <c r="H441" s="30">
        <v>0.58495947423434003</v>
      </c>
    </row>
    <row r="442" spans="1:8" x14ac:dyDescent="0.2">
      <c r="A442" s="30">
        <v>9.2768215355335801</v>
      </c>
      <c r="B442" s="30">
        <v>0.87025310510513298</v>
      </c>
      <c r="C442" s="30"/>
      <c r="G442" s="30">
        <v>13.845715046255</v>
      </c>
      <c r="H442" s="30">
        <v>0.58198720305255403</v>
      </c>
    </row>
    <row r="443" spans="1:8" x14ac:dyDescent="0.2">
      <c r="A443" s="30">
        <v>9.2817354061314603</v>
      </c>
      <c r="B443" s="30">
        <v>0.87709063869852</v>
      </c>
      <c r="C443" s="30"/>
      <c r="G443" s="30">
        <v>13.8620946149146</v>
      </c>
      <c r="H443" s="30">
        <v>0.57889204943641503</v>
      </c>
    </row>
    <row r="444" spans="1:8" x14ac:dyDescent="0.2">
      <c r="A444" s="30">
        <v>9.2866492767293405</v>
      </c>
      <c r="B444" s="30">
        <v>0.88375993224098603</v>
      </c>
      <c r="C444" s="30"/>
      <c r="G444" s="30">
        <v>13.8784741835742</v>
      </c>
      <c r="H444" s="30">
        <v>0.57576164095830495</v>
      </c>
    </row>
    <row r="445" spans="1:8" x14ac:dyDescent="0.2">
      <c r="A445" s="30">
        <v>9.2915631473272207</v>
      </c>
      <c r="B445" s="30">
        <v>0.89025658976308997</v>
      </c>
      <c r="C445" s="30"/>
      <c r="G445" s="30">
        <v>13.894853752233701</v>
      </c>
      <c r="H445" s="30">
        <v>0.57243509534756098</v>
      </c>
    </row>
    <row r="446" spans="1:8" x14ac:dyDescent="0.2">
      <c r="A446" s="30">
        <v>9.2964770179251008</v>
      </c>
      <c r="B446" s="30">
        <v>0.89657309872897895</v>
      </c>
      <c r="C446" s="30"/>
      <c r="G446" s="30">
        <v>13.911233320893301</v>
      </c>
      <c r="H446" s="30">
        <v>0.56906350718614296</v>
      </c>
    </row>
    <row r="447" spans="1:8" x14ac:dyDescent="0.2">
      <c r="A447" s="30">
        <v>9.3013908885229206</v>
      </c>
      <c r="B447" s="30">
        <v>0.90272471950317201</v>
      </c>
      <c r="C447" s="30"/>
      <c r="G447" s="30">
        <v>13.9194231052231</v>
      </c>
      <c r="H447" s="30">
        <v>0.56735080921262204</v>
      </c>
    </row>
    <row r="448" spans="1:8" x14ac:dyDescent="0.2">
      <c r="A448" s="30">
        <v>9.3063047591208008</v>
      </c>
      <c r="B448" s="30">
        <v>0.90869048554103204</v>
      </c>
      <c r="C448" s="30"/>
      <c r="G448" s="30">
        <v>13.9358026738827</v>
      </c>
      <c r="H448" s="30">
        <v>0.56384327042010396</v>
      </c>
    </row>
    <row r="449" spans="1:8" x14ac:dyDescent="0.2">
      <c r="A449" s="30">
        <v>9.3112186297186792</v>
      </c>
      <c r="B449" s="30">
        <v>0.91448030189722995</v>
      </c>
      <c r="C449" s="30"/>
      <c r="G449" s="30">
        <v>13.9521822425422</v>
      </c>
      <c r="H449" s="30">
        <v>0.56024652052255097</v>
      </c>
    </row>
    <row r="450" spans="1:8" x14ac:dyDescent="0.2">
      <c r="A450" s="30">
        <v>9.3161325003165594</v>
      </c>
      <c r="B450" s="30">
        <v>0.92011873821120804</v>
      </c>
      <c r="C450" s="30"/>
      <c r="G450" s="30">
        <v>13.960372026871999</v>
      </c>
      <c r="H450" s="30">
        <v>0.55838716831033797</v>
      </c>
    </row>
    <row r="451" spans="1:8" x14ac:dyDescent="0.2">
      <c r="A451" s="30">
        <v>9.3210463709144395</v>
      </c>
      <c r="B451" s="30">
        <v>0.92555137960786804</v>
      </c>
      <c r="C451" s="30"/>
      <c r="G451" s="30">
        <v>13.9685618112018</v>
      </c>
      <c r="H451" s="30">
        <v>0.55653184163386304</v>
      </c>
    </row>
    <row r="452" spans="1:8" x14ac:dyDescent="0.2">
      <c r="A452" s="30">
        <v>9.3259602415123197</v>
      </c>
      <c r="B452" s="30">
        <v>0.930792805214539</v>
      </c>
      <c r="C452" s="30"/>
      <c r="G452" s="30">
        <v>13.976751595531599</v>
      </c>
      <c r="H452" s="30">
        <v>0.55467973683286997</v>
      </c>
    </row>
    <row r="453" spans="1:8" x14ac:dyDescent="0.2">
      <c r="A453" s="30">
        <v>9.3308741121101999</v>
      </c>
      <c r="B453" s="30">
        <v>0.93589272074337304</v>
      </c>
      <c r="C453" s="30"/>
      <c r="G453" s="30">
        <v>13.9849413798614</v>
      </c>
      <c r="H453" s="30">
        <v>0.55281038241716096</v>
      </c>
    </row>
    <row r="454" spans="1:8" x14ac:dyDescent="0.2">
      <c r="A454" s="30">
        <v>9.3357879827080197</v>
      </c>
      <c r="B454" s="30">
        <v>0.94077773163100897</v>
      </c>
      <c r="C454" s="30"/>
      <c r="G454" s="30">
        <v>14.001320948520901</v>
      </c>
      <c r="H454" s="30">
        <v>0.54899681216279606</v>
      </c>
    </row>
    <row r="455" spans="1:8" x14ac:dyDescent="0.2">
      <c r="A455" s="30">
        <v>9.3407018533058999</v>
      </c>
      <c r="B455" s="30">
        <v>0.94541568293352396</v>
      </c>
      <c r="C455" s="30"/>
      <c r="G455" s="30">
        <v>14.0095107328507</v>
      </c>
      <c r="H455" s="30">
        <v>0.54705505049734904</v>
      </c>
    </row>
    <row r="456" spans="1:8" x14ac:dyDescent="0.2">
      <c r="A456" s="30">
        <v>9.34561572390378</v>
      </c>
      <c r="B456" s="30">
        <v>0.94987999036923998</v>
      </c>
      <c r="C456" s="30"/>
      <c r="G456" s="30">
        <v>14.017700517180501</v>
      </c>
      <c r="H456" s="30">
        <v>0.54512261631817205</v>
      </c>
    </row>
    <row r="457" spans="1:8" x14ac:dyDescent="0.2">
      <c r="A457" s="30">
        <v>9.3505295945016602</v>
      </c>
      <c r="B457" s="30">
        <v>0.95414058041957095</v>
      </c>
      <c r="C457" s="30"/>
      <c r="G457" s="30">
        <v>14.0258903015103</v>
      </c>
      <c r="H457" s="30">
        <v>0.54317329272326498</v>
      </c>
    </row>
    <row r="458" spans="1:8" x14ac:dyDescent="0.2">
      <c r="A458" s="30">
        <v>9.3554434650995404</v>
      </c>
      <c r="B458" s="30">
        <v>0.95821131940843396</v>
      </c>
      <c r="C458" s="30"/>
      <c r="G458" s="30">
        <v>14.0422698701699</v>
      </c>
      <c r="H458" s="30">
        <v>0.53921481273350302</v>
      </c>
    </row>
    <row r="459" spans="1:8" x14ac:dyDescent="0.2">
      <c r="A459" s="30">
        <v>9.3603573356974206</v>
      </c>
      <c r="B459" s="30">
        <v>0.962091329695696</v>
      </c>
      <c r="C459" s="30"/>
      <c r="G459" s="30">
        <v>14.050459654499599</v>
      </c>
      <c r="H459" s="30">
        <v>0.53724080490826498</v>
      </c>
    </row>
    <row r="460" spans="1:8" x14ac:dyDescent="0.2">
      <c r="A460" s="30">
        <v>9.3652712062952403</v>
      </c>
      <c r="B460" s="30">
        <v>0.96579044757626797</v>
      </c>
      <c r="C460" s="30"/>
      <c r="G460" s="30">
        <v>14.0586494388294</v>
      </c>
      <c r="H460" s="30">
        <v>0.53524448162034899</v>
      </c>
    </row>
    <row r="461" spans="1:8" x14ac:dyDescent="0.2">
      <c r="A461" s="30">
        <v>9.3701850768931205</v>
      </c>
      <c r="B461" s="30">
        <v>0.96928064499267697</v>
      </c>
      <c r="C461" s="30"/>
      <c r="G461" s="30">
        <v>14.066839223159199</v>
      </c>
      <c r="H461" s="30">
        <v>0.53321674208286096</v>
      </c>
    </row>
    <row r="462" spans="1:8" x14ac:dyDescent="0.2">
      <c r="A462" s="30">
        <v>9.3750989474910007</v>
      </c>
      <c r="B462" s="30">
        <v>0.972602567676634</v>
      </c>
      <c r="C462" s="30"/>
      <c r="G462" s="30">
        <v>14.075029007489</v>
      </c>
      <c r="H462" s="30">
        <v>0.53117211620426297</v>
      </c>
    </row>
    <row r="463" spans="1:8" x14ac:dyDescent="0.2">
      <c r="A463" s="30">
        <v>9.3800128180888809</v>
      </c>
      <c r="B463" s="30">
        <v>0.97571794588042804</v>
      </c>
      <c r="C463" s="30"/>
      <c r="G463" s="30">
        <v>14.083218791818799</v>
      </c>
      <c r="H463" s="30">
        <v>0.52910895109770795</v>
      </c>
    </row>
    <row r="464" spans="1:8" x14ac:dyDescent="0.2">
      <c r="A464" s="30">
        <v>9.3849266886867593</v>
      </c>
      <c r="B464" s="30">
        <v>0.97862060549741203</v>
      </c>
      <c r="C464" s="30"/>
      <c r="G464" s="30">
        <v>14.099598360478399</v>
      </c>
      <c r="H464" s="30">
        <v>0.52497728788210096</v>
      </c>
    </row>
    <row r="465" spans="1:8" x14ac:dyDescent="0.2">
      <c r="A465" s="30">
        <v>9.3898405592846395</v>
      </c>
      <c r="B465" s="30">
        <v>0.98133643808485804</v>
      </c>
      <c r="C465" s="30"/>
      <c r="G465" s="30">
        <v>14.107788144808101</v>
      </c>
      <c r="H465" s="30">
        <v>0.52290799762460405</v>
      </c>
    </row>
    <row r="466" spans="1:8" x14ac:dyDescent="0.2">
      <c r="A466" s="30">
        <v>9.3996683004803394</v>
      </c>
      <c r="B466" s="30">
        <v>0.98621658681843405</v>
      </c>
      <c r="C466" s="30"/>
      <c r="G466" s="30">
        <v>14.124167713467701</v>
      </c>
      <c r="H466" s="30">
        <v>0.51876267774594698</v>
      </c>
    </row>
    <row r="467" spans="1:8" x14ac:dyDescent="0.2">
      <c r="A467" s="30">
        <v>9.4045821710782196</v>
      </c>
      <c r="B467" s="30">
        <v>0.98836390121249695</v>
      </c>
      <c r="C467" s="30"/>
      <c r="G467" s="30">
        <v>14.1323574977975</v>
      </c>
      <c r="H467" s="30">
        <v>0.51665461847839</v>
      </c>
    </row>
    <row r="468" spans="1:8" x14ac:dyDescent="0.2">
      <c r="A468" s="30">
        <v>9.4094960416760998</v>
      </c>
      <c r="B468" s="30">
        <v>0.99032427787646304</v>
      </c>
      <c r="C468" s="30"/>
      <c r="G468" s="30">
        <v>14.140547282127301</v>
      </c>
      <c r="H468" s="30">
        <v>0.51454200984295195</v>
      </c>
    </row>
    <row r="469" spans="1:8" x14ac:dyDescent="0.2">
      <c r="A469" s="30">
        <v>9.4193237828718601</v>
      </c>
      <c r="B469" s="30">
        <v>0.99372557794482796</v>
      </c>
      <c r="C469" s="30"/>
      <c r="G469" s="30">
        <v>14.156926850786901</v>
      </c>
      <c r="H469" s="30">
        <v>0.51032158206829803</v>
      </c>
    </row>
    <row r="470" spans="1:8" x14ac:dyDescent="0.2">
      <c r="A470" s="30">
        <v>9.4291515240675601</v>
      </c>
      <c r="B470" s="30">
        <v>0.99638197123829197</v>
      </c>
      <c r="C470" s="30"/>
      <c r="G470" s="30">
        <v>14.1651166351166</v>
      </c>
      <c r="H470" s="30">
        <v>0.50822776877356102</v>
      </c>
    </row>
    <row r="471" spans="1:8" x14ac:dyDescent="0.2">
      <c r="A471" s="30">
        <v>9.4438931358612006</v>
      </c>
      <c r="B471" s="30">
        <v>0.99897065802865603</v>
      </c>
      <c r="C471" s="30"/>
      <c r="G471" s="30">
        <v>14.1733064194464</v>
      </c>
      <c r="H471" s="30">
        <v>0.50609240136323397</v>
      </c>
    </row>
    <row r="472" spans="1:8" x14ac:dyDescent="0.2">
      <c r="A472" s="30">
        <v>9.4488070064590808</v>
      </c>
      <c r="B472" s="30">
        <v>0.99948603802283198</v>
      </c>
      <c r="C472" s="30"/>
      <c r="G472" s="30">
        <v>14.1814962037762</v>
      </c>
      <c r="H472" s="30">
        <v>0.50394640394708201</v>
      </c>
    </row>
    <row r="473" spans="1:8" x14ac:dyDescent="0.2">
      <c r="A473" s="30">
        <v>9.4832041006441798</v>
      </c>
      <c r="B473" s="30">
        <v>0.99833868459487896</v>
      </c>
      <c r="C473" s="30"/>
      <c r="G473" s="30">
        <v>14.189685988106</v>
      </c>
      <c r="H473" s="30">
        <v>0.501814658846092</v>
      </c>
    </row>
    <row r="474" spans="1:8" x14ac:dyDescent="0.2">
      <c r="A474" s="30">
        <v>9.49794571243776</v>
      </c>
      <c r="B474" s="30">
        <v>0.99555105792906395</v>
      </c>
      <c r="C474" s="30"/>
      <c r="G474" s="30">
        <v>14.1978757724358</v>
      </c>
      <c r="H474" s="30">
        <v>0.49968056694794</v>
      </c>
    </row>
    <row r="475" spans="1:8" x14ac:dyDescent="0.2">
      <c r="A475" s="30">
        <v>9.5126873242314005</v>
      </c>
      <c r="B475" s="30">
        <v>0.99129849312270402</v>
      </c>
      <c r="C475" s="30"/>
      <c r="G475" s="30">
        <v>14.214255341095299</v>
      </c>
      <c r="H475" s="30">
        <v>0.49539630141659202</v>
      </c>
    </row>
    <row r="476" spans="1:8" x14ac:dyDescent="0.2">
      <c r="A476" s="30">
        <v>9.5176011948292807</v>
      </c>
      <c r="B476" s="30">
        <v>0.98959831665264997</v>
      </c>
      <c r="C476" s="30"/>
      <c r="G476" s="30">
        <v>14.2224451254251</v>
      </c>
      <c r="H476" s="30">
        <v>0.493235395264502</v>
      </c>
    </row>
    <row r="477" spans="1:8" x14ac:dyDescent="0.2">
      <c r="A477" s="30">
        <v>9.5274289360249806</v>
      </c>
      <c r="B477" s="30">
        <v>0.98582889207872804</v>
      </c>
      <c r="C477" s="30"/>
      <c r="G477" s="30">
        <v>14.230634909754899</v>
      </c>
      <c r="H477" s="30">
        <v>0.49106850414511899</v>
      </c>
    </row>
    <row r="478" spans="1:8" x14ac:dyDescent="0.2">
      <c r="A478" s="30">
        <v>9.5323428066228608</v>
      </c>
      <c r="B478" s="30">
        <v>0.98385783570498297</v>
      </c>
      <c r="C478" s="30"/>
      <c r="G478" s="30">
        <v>14.2388246940847</v>
      </c>
      <c r="H478" s="30">
        <v>0.488905652043508</v>
      </c>
    </row>
    <row r="479" spans="1:8" x14ac:dyDescent="0.2">
      <c r="A479" s="30">
        <v>9.5421705478186194</v>
      </c>
      <c r="B479" s="30">
        <v>0.979299945979348</v>
      </c>
      <c r="C479" s="30"/>
      <c r="G479" s="30">
        <v>14.247014478414499</v>
      </c>
      <c r="H479" s="30">
        <v>0.48675375163955498</v>
      </c>
    </row>
    <row r="480" spans="1:8" x14ac:dyDescent="0.2">
      <c r="A480" s="30">
        <v>9.5470844184164996</v>
      </c>
      <c r="B480" s="30">
        <v>0.97688060378651698</v>
      </c>
      <c r="C480" s="30"/>
      <c r="G480" s="30">
        <v>14.2552042627443</v>
      </c>
      <c r="H480" s="30">
        <v>0.48458839226376799</v>
      </c>
    </row>
    <row r="481" spans="1:8" x14ac:dyDescent="0.2">
      <c r="A481" s="30">
        <v>9.5519982890143798</v>
      </c>
      <c r="B481" s="30">
        <v>0.97435903039890903</v>
      </c>
      <c r="C481" s="30"/>
      <c r="G481" s="30">
        <v>14.271583831403801</v>
      </c>
      <c r="H481" s="30">
        <v>0.480248941807986</v>
      </c>
    </row>
    <row r="482" spans="1:8" x14ac:dyDescent="0.2">
      <c r="A482" s="30">
        <v>9.5569121596122599</v>
      </c>
      <c r="B482" s="30">
        <v>0.97167151465825097</v>
      </c>
      <c r="C482" s="30"/>
      <c r="G482" s="30">
        <v>14.2797736157336</v>
      </c>
      <c r="H482" s="30">
        <v>0.47811591374554901</v>
      </c>
    </row>
    <row r="483" spans="1:8" x14ac:dyDescent="0.2">
      <c r="A483" s="30">
        <v>9.5618260302100797</v>
      </c>
      <c r="B483" s="30">
        <v>0.96886223979020902</v>
      </c>
      <c r="C483" s="30"/>
      <c r="G483" s="30">
        <v>14.287963400063401</v>
      </c>
      <c r="H483" s="30">
        <v>0.47601599306544801</v>
      </c>
    </row>
    <row r="484" spans="1:8" x14ac:dyDescent="0.2">
      <c r="A484" s="30">
        <v>9.5667399008079599</v>
      </c>
      <c r="B484" s="30">
        <v>0.96594129497930403</v>
      </c>
      <c r="C484" s="30"/>
      <c r="G484" s="30">
        <v>14.304342968723001</v>
      </c>
      <c r="H484" s="30">
        <v>0.47169738734116501</v>
      </c>
    </row>
    <row r="485" spans="1:8" x14ac:dyDescent="0.2">
      <c r="A485" s="30">
        <v>9.5716537714058401</v>
      </c>
      <c r="B485" s="30">
        <v>0.96291868759488397</v>
      </c>
      <c r="C485" s="30"/>
      <c r="G485" s="30">
        <v>14.3125327530528</v>
      </c>
      <c r="H485" s="30">
        <v>0.46955419706325602</v>
      </c>
    </row>
    <row r="486" spans="1:8" x14ac:dyDescent="0.2">
      <c r="A486" s="30">
        <v>9.5765676420037202</v>
      </c>
      <c r="B486" s="30">
        <v>0.95978575607782601</v>
      </c>
      <c r="C486" s="30"/>
      <c r="G486" s="30">
        <v>14.320722537382499</v>
      </c>
      <c r="H486" s="30">
        <v>0.46738992342323998</v>
      </c>
    </row>
    <row r="487" spans="1:8" x14ac:dyDescent="0.2">
      <c r="A487" s="30">
        <v>9.5814815126016004</v>
      </c>
      <c r="B487" s="30">
        <v>0.956586115809269</v>
      </c>
      <c r="C487" s="30"/>
      <c r="G487" s="30">
        <v>14.337102106042099</v>
      </c>
      <c r="H487" s="30">
        <v>0.46312421137922299</v>
      </c>
    </row>
    <row r="488" spans="1:8" x14ac:dyDescent="0.2">
      <c r="A488" s="30">
        <v>9.5863953831994806</v>
      </c>
      <c r="B488" s="30">
        <v>0.95330351959194204</v>
      </c>
      <c r="C488" s="30"/>
      <c r="G488" s="30">
        <v>14.3452918903719</v>
      </c>
      <c r="H488" s="30">
        <v>0.46095780651858198</v>
      </c>
    </row>
    <row r="489" spans="1:8" x14ac:dyDescent="0.2">
      <c r="A489" s="30">
        <v>9.5913092537973608</v>
      </c>
      <c r="B489" s="30">
        <v>0.94990014357127595</v>
      </c>
      <c r="C489" s="30"/>
      <c r="G489" s="30">
        <v>14.3616714590315</v>
      </c>
      <c r="H489" s="30">
        <v>0.45663964686524</v>
      </c>
    </row>
    <row r="490" spans="1:8" x14ac:dyDescent="0.2">
      <c r="A490" s="30">
        <v>9.5962231243951805</v>
      </c>
      <c r="B490" s="30">
        <v>0.94639475222037694</v>
      </c>
      <c r="C490" s="30"/>
      <c r="G490" s="30">
        <v>14.369861243361299</v>
      </c>
      <c r="H490" s="30">
        <v>0.45451514032241802</v>
      </c>
    </row>
    <row r="491" spans="1:8" x14ac:dyDescent="0.2">
      <c r="A491" s="30">
        <v>9.6011369949930607</v>
      </c>
      <c r="B491" s="30">
        <v>0.942819693753146</v>
      </c>
      <c r="C491" s="30"/>
      <c r="G491" s="30">
        <v>14.378051027691001</v>
      </c>
      <c r="H491" s="30">
        <v>0.45235779730855502</v>
      </c>
    </row>
    <row r="492" spans="1:8" x14ac:dyDescent="0.2">
      <c r="A492" s="30">
        <v>9.6060508655909391</v>
      </c>
      <c r="B492" s="30">
        <v>0.93916349133428001</v>
      </c>
      <c r="C492" s="30"/>
      <c r="G492" s="30">
        <v>14.3862408120208</v>
      </c>
      <c r="H492" s="30">
        <v>0.45018665314913098</v>
      </c>
    </row>
    <row r="493" spans="1:8" x14ac:dyDescent="0.2">
      <c r="A493" s="30">
        <v>9.6109647361888193</v>
      </c>
      <c r="B493" s="30">
        <v>0.93545897422088198</v>
      </c>
      <c r="C493" s="30"/>
      <c r="G493" s="30">
        <v>14.394430596350601</v>
      </c>
      <c r="H493" s="30">
        <v>0.44802080671571698</v>
      </c>
    </row>
    <row r="494" spans="1:8" x14ac:dyDescent="0.2">
      <c r="A494" s="30">
        <v>9.6158786067866995</v>
      </c>
      <c r="B494" s="30">
        <v>0.93164392567991094</v>
      </c>
      <c r="C494" s="30"/>
      <c r="G494" s="30">
        <v>14.4026203806804</v>
      </c>
      <c r="H494" s="30">
        <v>0.44586902084020102</v>
      </c>
    </row>
    <row r="495" spans="1:8" x14ac:dyDescent="0.2">
      <c r="A495" s="30">
        <v>9.6207924773845797</v>
      </c>
      <c r="B495" s="30">
        <v>0.92774443641697502</v>
      </c>
      <c r="C495" s="30"/>
      <c r="G495" s="30">
        <v>14.410810165010201</v>
      </c>
      <c r="H495" s="30">
        <v>0.44372399123093098</v>
      </c>
    </row>
    <row r="496" spans="1:8" x14ac:dyDescent="0.2">
      <c r="A496" s="30">
        <v>9.6257063479823994</v>
      </c>
      <c r="B496" s="30">
        <v>0.92377636618818604</v>
      </c>
      <c r="C496" s="30"/>
      <c r="G496" s="30">
        <v>14.427189733669801</v>
      </c>
      <c r="H496" s="30">
        <v>0.43945586506380502</v>
      </c>
    </row>
    <row r="497" spans="1:8" x14ac:dyDescent="0.2">
      <c r="A497" s="30">
        <v>9.6306202185802796</v>
      </c>
      <c r="B497" s="30">
        <v>0.91980629209765596</v>
      </c>
      <c r="C497" s="30"/>
      <c r="G497" s="30">
        <v>14.4353795179995</v>
      </c>
      <c r="H497" s="30">
        <v>0.437324987994127</v>
      </c>
    </row>
    <row r="498" spans="1:8" x14ac:dyDescent="0.2">
      <c r="A498" s="30">
        <v>9.6355340891781598</v>
      </c>
      <c r="B498" s="30">
        <v>0.91577519162602095</v>
      </c>
      <c r="C498" s="30"/>
      <c r="G498" s="30">
        <v>14.443569302329299</v>
      </c>
      <c r="H498" s="30">
        <v>0.43519842982901003</v>
      </c>
    </row>
    <row r="499" spans="1:8" x14ac:dyDescent="0.2">
      <c r="A499" s="30">
        <v>9.64044795977604</v>
      </c>
      <c r="B499" s="30">
        <v>0.91164508214325801</v>
      </c>
      <c r="C499" s="30"/>
      <c r="G499" s="30">
        <v>14.4517590866591</v>
      </c>
      <c r="H499" s="30">
        <v>0.43308981762718901</v>
      </c>
    </row>
    <row r="500" spans="1:8" x14ac:dyDescent="0.2">
      <c r="A500" s="30">
        <v>9.6453618303739201</v>
      </c>
      <c r="B500" s="30">
        <v>0.90744125513548002</v>
      </c>
      <c r="C500" s="30"/>
      <c r="G500" s="30">
        <v>14.459948870988899</v>
      </c>
      <c r="H500" s="30">
        <v>0.43099878924079199</v>
      </c>
    </row>
    <row r="501" spans="1:8" x14ac:dyDescent="0.2">
      <c r="A501" s="30">
        <v>9.6502757009718003</v>
      </c>
      <c r="B501" s="30">
        <v>0.90316517436147203</v>
      </c>
      <c r="C501" s="30"/>
      <c r="G501" s="30">
        <v>14.4681386553187</v>
      </c>
      <c r="H501" s="30">
        <v>0.428899230438267</v>
      </c>
    </row>
    <row r="502" spans="1:8" x14ac:dyDescent="0.2">
      <c r="A502" s="30">
        <v>9.6551895715696201</v>
      </c>
      <c r="B502" s="30">
        <v>0.898843545402218</v>
      </c>
      <c r="C502" s="30"/>
      <c r="G502" s="30">
        <v>14.484518223978201</v>
      </c>
      <c r="H502" s="30">
        <v>0.42476701877128997</v>
      </c>
    </row>
    <row r="503" spans="1:8" x14ac:dyDescent="0.2">
      <c r="A503" s="30">
        <v>9.6601034421675003</v>
      </c>
      <c r="B503" s="30">
        <v>0.89446138748954795</v>
      </c>
      <c r="C503" s="30"/>
      <c r="G503" s="30">
        <v>14.492708008308</v>
      </c>
      <c r="H503" s="30">
        <v>0.422710994157103</v>
      </c>
    </row>
    <row r="504" spans="1:8" x14ac:dyDescent="0.2">
      <c r="A504" s="30">
        <v>9.6650173127653805</v>
      </c>
      <c r="B504" s="30">
        <v>0.89002108500619803</v>
      </c>
      <c r="C504" s="30"/>
      <c r="G504" s="30">
        <v>14.5090875769676</v>
      </c>
      <c r="H504" s="30">
        <v>0.41852775978905499</v>
      </c>
    </row>
    <row r="505" spans="1:8" x14ac:dyDescent="0.2">
      <c r="A505" s="30">
        <v>9.6699311833632606</v>
      </c>
      <c r="B505" s="30">
        <v>0.88555045022715495</v>
      </c>
      <c r="C505" s="30"/>
      <c r="G505" s="30">
        <v>14.517277361297401</v>
      </c>
      <c r="H505" s="30">
        <v>0.41647427371746298</v>
      </c>
    </row>
    <row r="506" spans="1:8" x14ac:dyDescent="0.2">
      <c r="A506" s="30">
        <v>9.6748450539611408</v>
      </c>
      <c r="B506" s="30">
        <v>0.88101965149145001</v>
      </c>
      <c r="C506" s="30"/>
      <c r="G506" s="30">
        <v>14.533656929957001</v>
      </c>
      <c r="H506" s="30">
        <v>0.41238801125587898</v>
      </c>
    </row>
    <row r="507" spans="1:8" x14ac:dyDescent="0.2">
      <c r="A507" s="30">
        <v>9.6797589245590192</v>
      </c>
      <c r="B507" s="30">
        <v>0.87644095431060898</v>
      </c>
      <c r="C507" s="30"/>
      <c r="G507" s="30">
        <v>14.541846714286701</v>
      </c>
      <c r="H507" s="30">
        <v>0.41040157959238599</v>
      </c>
    </row>
    <row r="508" spans="1:8" x14ac:dyDescent="0.2">
      <c r="A508" s="30">
        <v>9.6846727951568408</v>
      </c>
      <c r="B508" s="30">
        <v>0.87186490163453401</v>
      </c>
      <c r="C508" s="30"/>
      <c r="G508" s="30">
        <v>14.5500364986165</v>
      </c>
      <c r="H508" s="30">
        <v>0.408372911298651</v>
      </c>
    </row>
    <row r="509" spans="1:8" x14ac:dyDescent="0.2">
      <c r="A509" s="30">
        <v>9.6895866657547192</v>
      </c>
      <c r="B509" s="30">
        <v>0.86725638886506995</v>
      </c>
      <c r="C509" s="30"/>
      <c r="G509" s="30">
        <v>14.5664160672761</v>
      </c>
      <c r="H509" s="30">
        <v>0.40423397050400001</v>
      </c>
    </row>
    <row r="510" spans="1:8" x14ac:dyDescent="0.2">
      <c r="A510" s="30">
        <v>9.6945005363525993</v>
      </c>
      <c r="B510" s="30">
        <v>0.862594948674275</v>
      </c>
      <c r="C510" s="30"/>
      <c r="G510" s="30">
        <v>14.5746058516059</v>
      </c>
      <c r="H510" s="30">
        <v>0.40215922653929598</v>
      </c>
    </row>
    <row r="511" spans="1:8" x14ac:dyDescent="0.2">
      <c r="A511" s="30">
        <v>9.6994144069504795</v>
      </c>
      <c r="B511" s="30">
        <v>0.85788630248572495</v>
      </c>
      <c r="C511" s="30"/>
      <c r="G511" s="30">
        <v>14.5909854202655</v>
      </c>
      <c r="H511" s="30">
        <v>0.39805834643823201</v>
      </c>
    </row>
    <row r="512" spans="1:8" x14ac:dyDescent="0.2">
      <c r="A512" s="30">
        <v>9.7043282775483597</v>
      </c>
      <c r="B512" s="30">
        <v>0.85316429612838596</v>
      </c>
      <c r="C512" s="30"/>
      <c r="G512" s="30">
        <v>14.5991752045952</v>
      </c>
      <c r="H512" s="30">
        <v>0.39601794099613702</v>
      </c>
    </row>
    <row r="513" spans="1:8" x14ac:dyDescent="0.2">
      <c r="A513" s="30">
        <v>9.7092421481461795</v>
      </c>
      <c r="B513" s="30">
        <v>0.84840309738161002</v>
      </c>
      <c r="C513" s="30"/>
      <c r="G513" s="30">
        <v>14.6155547732548</v>
      </c>
      <c r="H513" s="30">
        <v>0.39200956393078401</v>
      </c>
    </row>
    <row r="514" spans="1:8" x14ac:dyDescent="0.2">
      <c r="A514" s="30">
        <v>9.7141560187440597</v>
      </c>
      <c r="B514" s="30">
        <v>0.84366327316499501</v>
      </c>
      <c r="C514" s="30"/>
      <c r="G514" s="30">
        <v>14.623744557584599</v>
      </c>
      <c r="H514" s="30">
        <v>0.39002756736567401</v>
      </c>
    </row>
    <row r="515" spans="1:8" x14ac:dyDescent="0.2">
      <c r="A515" s="30">
        <v>9.7190698893419398</v>
      </c>
      <c r="B515" s="30">
        <v>0.83887702662708896</v>
      </c>
      <c r="C515" s="30"/>
      <c r="G515" s="30">
        <v>14.640124126244199</v>
      </c>
      <c r="H515" s="30">
        <v>0.38601519012512697</v>
      </c>
    </row>
    <row r="516" spans="1:8" x14ac:dyDescent="0.2">
      <c r="A516" s="30">
        <v>9.72398375993982</v>
      </c>
      <c r="B516" s="30">
        <v>0.834074019595899</v>
      </c>
      <c r="C516" s="30"/>
      <c r="G516" s="30">
        <v>14.648313910573901</v>
      </c>
      <c r="H516" s="30">
        <v>0.38405512099392702</v>
      </c>
    </row>
    <row r="517" spans="1:8" x14ac:dyDescent="0.2">
      <c r="A517" s="30">
        <v>9.7288976305377002</v>
      </c>
      <c r="B517" s="30">
        <v>0.82924391245412199</v>
      </c>
      <c r="C517" s="30"/>
      <c r="G517" s="30">
        <v>14.6565036949037</v>
      </c>
      <c r="H517" s="30">
        <v>0.38213213533102303</v>
      </c>
    </row>
    <row r="518" spans="1:8" x14ac:dyDescent="0.2">
      <c r="A518" s="30">
        <v>9.7338115011355804</v>
      </c>
      <c r="B518" s="30">
        <v>0.82439637315686498</v>
      </c>
      <c r="C518" s="30"/>
      <c r="G518" s="30">
        <v>14.664693479233501</v>
      </c>
      <c r="H518" s="30">
        <v>0.38017912364741002</v>
      </c>
    </row>
    <row r="519" spans="1:8" x14ac:dyDescent="0.2">
      <c r="A519" s="30">
        <v>9.7387253717334001</v>
      </c>
      <c r="B519" s="30">
        <v>0.81951922738013905</v>
      </c>
      <c r="C519" s="30"/>
      <c r="G519" s="30">
        <v>14.6728832635633</v>
      </c>
      <c r="H519" s="30">
        <v>0.37820263888079098</v>
      </c>
    </row>
    <row r="520" spans="1:8" x14ac:dyDescent="0.2">
      <c r="A520" s="30">
        <v>9.7436392423312803</v>
      </c>
      <c r="B520" s="30">
        <v>0.81460428939024399</v>
      </c>
      <c r="C520" s="30"/>
      <c r="G520" s="30">
        <v>14.6892628322229</v>
      </c>
      <c r="H520" s="30">
        <v>0.37423850007762699</v>
      </c>
    </row>
    <row r="521" spans="1:8" x14ac:dyDescent="0.2">
      <c r="A521" s="30">
        <v>9.7485531129291605</v>
      </c>
      <c r="B521" s="30">
        <v>0.80969438651728898</v>
      </c>
      <c r="C521" s="30"/>
      <c r="G521" s="30">
        <v>14.697452616552701</v>
      </c>
      <c r="H521" s="30">
        <v>0.37229912389138498</v>
      </c>
    </row>
    <row r="522" spans="1:8" x14ac:dyDescent="0.2">
      <c r="A522" s="30">
        <v>9.7534669835270407</v>
      </c>
      <c r="B522" s="30">
        <v>0.80479569139540696</v>
      </c>
      <c r="C522" s="30"/>
      <c r="G522" s="30">
        <v>14.7056424008824</v>
      </c>
      <c r="H522" s="30">
        <v>0.370362606597056</v>
      </c>
    </row>
    <row r="523" spans="1:8" x14ac:dyDescent="0.2">
      <c r="A523" s="30">
        <v>9.7583808541249208</v>
      </c>
      <c r="B523" s="30">
        <v>0.79988618927263699</v>
      </c>
      <c r="C523" s="30"/>
      <c r="G523" s="30">
        <v>14.713832185212199</v>
      </c>
      <c r="H523" s="30">
        <v>0.36840125260156098</v>
      </c>
    </row>
    <row r="524" spans="1:8" x14ac:dyDescent="0.2">
      <c r="A524" s="30">
        <v>9.7632947247227992</v>
      </c>
      <c r="B524" s="30">
        <v>0.79497006881575405</v>
      </c>
      <c r="C524" s="30"/>
      <c r="G524" s="30">
        <v>14.722021969542</v>
      </c>
      <c r="H524" s="30">
        <v>0.36645684965433301</v>
      </c>
    </row>
    <row r="525" spans="1:8" x14ac:dyDescent="0.2">
      <c r="A525" s="30">
        <v>9.7682085953206208</v>
      </c>
      <c r="B525" s="30">
        <v>0.79010764307916104</v>
      </c>
      <c r="C525" s="30"/>
      <c r="G525" s="30">
        <v>14.7384015382016</v>
      </c>
      <c r="H525" s="30">
        <v>0.362636576102148</v>
      </c>
    </row>
    <row r="526" spans="1:8" x14ac:dyDescent="0.2">
      <c r="A526" s="30">
        <v>9.7731224659184992</v>
      </c>
      <c r="B526" s="30">
        <v>0.78517031980222496</v>
      </c>
      <c r="C526" s="30"/>
      <c r="G526" s="30">
        <v>14.746591322531399</v>
      </c>
      <c r="H526" s="30">
        <v>0.36073985447586598</v>
      </c>
    </row>
    <row r="527" spans="1:8" x14ac:dyDescent="0.2">
      <c r="A527" s="30">
        <v>9.7780363365163794</v>
      </c>
      <c r="B527" s="30">
        <v>0.780210217997515</v>
      </c>
      <c r="C527" s="30"/>
      <c r="G527" s="30">
        <v>14.7629708911909</v>
      </c>
      <c r="H527" s="30">
        <v>0.35693405304174403</v>
      </c>
    </row>
    <row r="528" spans="1:8" x14ac:dyDescent="0.2">
      <c r="A528" s="30">
        <v>9.7829502071142596</v>
      </c>
      <c r="B528" s="30">
        <v>0.77524508884633203</v>
      </c>
      <c r="C528" s="30"/>
      <c r="G528" s="30">
        <v>14.771160675520701</v>
      </c>
      <c r="H528" s="30">
        <v>0.35507613503419</v>
      </c>
    </row>
    <row r="529" spans="1:8" x14ac:dyDescent="0.2">
      <c r="A529" s="30">
        <v>9.7878640777121397</v>
      </c>
      <c r="B529" s="30">
        <v>0.77029014359786296</v>
      </c>
      <c r="C529" s="30"/>
      <c r="G529" s="30">
        <v>14.787540244180301</v>
      </c>
      <c r="H529" s="30">
        <v>0.351401735619087</v>
      </c>
    </row>
    <row r="530" spans="1:8" x14ac:dyDescent="0.2">
      <c r="A530" s="30">
        <v>9.7927779483100199</v>
      </c>
      <c r="B530" s="30">
        <v>0.76531311939208801</v>
      </c>
      <c r="C530" s="30"/>
      <c r="G530" s="30">
        <v>14.803919812839901</v>
      </c>
      <c r="H530" s="30">
        <v>0.34771361666282402</v>
      </c>
    </row>
    <row r="531" spans="1:8" x14ac:dyDescent="0.2">
      <c r="A531" s="30">
        <v>9.7976918189078397</v>
      </c>
      <c r="B531" s="30">
        <v>0.76035285567619404</v>
      </c>
      <c r="C531" s="30"/>
      <c r="G531" s="30">
        <v>14.8121095971696</v>
      </c>
      <c r="H531" s="30">
        <v>0.34587392653990801</v>
      </c>
    </row>
    <row r="532" spans="1:8" x14ac:dyDescent="0.2">
      <c r="A532" s="30">
        <v>9.8026056895057199</v>
      </c>
      <c r="B532" s="30">
        <v>0.75538253057486704</v>
      </c>
      <c r="C532" s="30"/>
      <c r="G532" s="30">
        <v>14.8284891658292</v>
      </c>
      <c r="H532" s="30">
        <v>0.34229155546920897</v>
      </c>
    </row>
    <row r="533" spans="1:8" x14ac:dyDescent="0.2">
      <c r="A533" s="30">
        <v>9.8075195601036</v>
      </c>
      <c r="B533" s="30">
        <v>0.75042264555059002</v>
      </c>
      <c r="C533" s="30"/>
      <c r="G533" s="30">
        <v>14.8448687344888</v>
      </c>
      <c r="H533" s="30">
        <v>0.33874819864032402</v>
      </c>
    </row>
    <row r="534" spans="1:8" x14ac:dyDescent="0.2">
      <c r="A534" s="30">
        <v>9.8124334307014802</v>
      </c>
      <c r="B534" s="30">
        <v>0.74547788312987895</v>
      </c>
      <c r="C534" s="30"/>
      <c r="G534" s="30">
        <v>14.8530585188186</v>
      </c>
      <c r="H534" s="30">
        <v>0.336971406717054</v>
      </c>
    </row>
    <row r="535" spans="1:8" x14ac:dyDescent="0.2">
      <c r="A535" s="30">
        <v>9.8173473012993604</v>
      </c>
      <c r="B535" s="30">
        <v>0.74053454605354396</v>
      </c>
      <c r="C535" s="30"/>
      <c r="G535" s="30">
        <v>14.8694380874781</v>
      </c>
      <c r="H535" s="30">
        <v>0.333522576861286</v>
      </c>
    </row>
    <row r="536" spans="1:8" x14ac:dyDescent="0.2">
      <c r="A536" s="30">
        <v>9.8222611718972406</v>
      </c>
      <c r="B536" s="30">
        <v>0.73558933184881503</v>
      </c>
      <c r="C536" s="30"/>
      <c r="G536" s="30">
        <v>14.8858176561377</v>
      </c>
      <c r="H536" s="30">
        <v>0.32998961702464802</v>
      </c>
    </row>
    <row r="537" spans="1:8" x14ac:dyDescent="0.2">
      <c r="A537" s="30">
        <v>9.8271750424950604</v>
      </c>
      <c r="B537" s="30">
        <v>0.730645279487938</v>
      </c>
      <c r="C537" s="30"/>
      <c r="G537" s="30">
        <v>14.894007440467499</v>
      </c>
      <c r="H537" s="30">
        <v>0.32823243010647801</v>
      </c>
    </row>
    <row r="538" spans="1:8" x14ac:dyDescent="0.2">
      <c r="A538" s="30">
        <v>9.8320889130929405</v>
      </c>
      <c r="B538" s="30">
        <v>0.72571601600343905</v>
      </c>
      <c r="C538" s="30"/>
      <c r="G538" s="30">
        <v>14.910387009127099</v>
      </c>
      <c r="H538" s="30">
        <v>0.32477644092778002</v>
      </c>
    </row>
    <row r="539" spans="1:8" x14ac:dyDescent="0.2">
      <c r="A539" s="30">
        <v>9.8370027836908207</v>
      </c>
      <c r="B539" s="30">
        <v>0.72078655935700497</v>
      </c>
      <c r="C539" s="30"/>
      <c r="G539" s="30">
        <v>14.918576793456801</v>
      </c>
      <c r="H539" s="30">
        <v>0.32306023636435199</v>
      </c>
    </row>
    <row r="540" spans="1:8" x14ac:dyDescent="0.2">
      <c r="A540" s="30">
        <v>9.8419166542887009</v>
      </c>
      <c r="B540" s="30">
        <v>0.71589251414974198</v>
      </c>
      <c r="C540" s="30"/>
      <c r="G540" s="30">
        <v>14.9267665777866</v>
      </c>
      <c r="H540" s="30">
        <v>0.32133061403641899</v>
      </c>
    </row>
    <row r="541" spans="1:8" x14ac:dyDescent="0.2">
      <c r="A541" s="30">
        <v>9.8468305248865793</v>
      </c>
      <c r="B541" s="30">
        <v>0.71099622795350703</v>
      </c>
      <c r="C541" s="30"/>
      <c r="G541" s="30">
        <v>14.934956362116401</v>
      </c>
      <c r="H541" s="30">
        <v>0.31961026048327201</v>
      </c>
    </row>
    <row r="542" spans="1:8" x14ac:dyDescent="0.2">
      <c r="A542" s="30">
        <v>9.8517443954844595</v>
      </c>
      <c r="B542" s="30">
        <v>0.70610923026486105</v>
      </c>
      <c r="C542" s="30"/>
      <c r="G542" s="30">
        <v>14.951335930776001</v>
      </c>
      <c r="H542" s="30">
        <v>0.31621486474281402</v>
      </c>
    </row>
    <row r="543" spans="1:8" x14ac:dyDescent="0.2">
      <c r="A543" s="30">
        <v>9.8566582660822792</v>
      </c>
      <c r="B543" s="30">
        <v>0.70122758524011197</v>
      </c>
      <c r="C543" s="30"/>
      <c r="G543" s="30">
        <v>14.967715499435601</v>
      </c>
      <c r="H543" s="30">
        <v>0.31284982067063</v>
      </c>
    </row>
    <row r="544" spans="1:8" x14ac:dyDescent="0.2">
      <c r="A544" s="30">
        <v>9.8615721366801594</v>
      </c>
      <c r="B544" s="30">
        <v>0.69637254292535999</v>
      </c>
      <c r="C544" s="30"/>
      <c r="G544" s="30">
        <v>14.984095068095099</v>
      </c>
      <c r="H544" s="30">
        <v>0.30954259686591401</v>
      </c>
    </row>
    <row r="545" spans="1:8" x14ac:dyDescent="0.2">
      <c r="A545" s="30">
        <v>9.8664860072780396</v>
      </c>
      <c r="B545" s="30">
        <v>0.69151798688905997</v>
      </c>
      <c r="C545" s="30"/>
      <c r="G545" s="30">
        <v>14.9922848524249</v>
      </c>
      <c r="H545" s="30">
        <v>0.30793106081863297</v>
      </c>
    </row>
    <row r="546" spans="1:8" x14ac:dyDescent="0.2">
      <c r="A546" s="30">
        <v>9.8713998778759198</v>
      </c>
      <c r="B546" s="30">
        <v>0.68667510142503696</v>
      </c>
      <c r="C546" s="30"/>
      <c r="G546" s="30">
        <v>15.0086644210845</v>
      </c>
      <c r="H546" s="30">
        <v>0.30474503759078703</v>
      </c>
    </row>
    <row r="547" spans="1:8" x14ac:dyDescent="0.2">
      <c r="A547" s="30">
        <v>9.8763137484737999</v>
      </c>
      <c r="B547" s="30">
        <v>0.68184975431327999</v>
      </c>
      <c r="C547" s="30"/>
      <c r="G547" s="30">
        <v>15.0250439897441</v>
      </c>
      <c r="H547" s="30">
        <v>0.30155827465440899</v>
      </c>
    </row>
    <row r="548" spans="1:8" x14ac:dyDescent="0.2">
      <c r="A548" s="30">
        <v>9.8812276190716801</v>
      </c>
      <c r="B548" s="30">
        <v>0.67706343842286398</v>
      </c>
      <c r="C548" s="30"/>
      <c r="G548" s="30">
        <v>15.041423558403601</v>
      </c>
      <c r="H548" s="30">
        <v>0.29836721336258898</v>
      </c>
    </row>
    <row r="549" spans="1:8" x14ac:dyDescent="0.2">
      <c r="A549" s="30">
        <v>9.8861414896694999</v>
      </c>
      <c r="B549" s="30">
        <v>0.67227129810772002</v>
      </c>
      <c r="C549" s="30"/>
      <c r="G549" s="30">
        <v>15.057803127063201</v>
      </c>
      <c r="H549" s="30">
        <v>0.295228044000093</v>
      </c>
    </row>
    <row r="550" spans="1:8" x14ac:dyDescent="0.2">
      <c r="A550" s="30">
        <v>9.8910553602673801</v>
      </c>
      <c r="B550" s="30">
        <v>0.66748820067334702</v>
      </c>
      <c r="C550" s="30"/>
      <c r="G550" s="30">
        <v>15.074182695722801</v>
      </c>
      <c r="H550" s="30">
        <v>0.29216353551615099</v>
      </c>
    </row>
    <row r="551" spans="1:8" x14ac:dyDescent="0.2">
      <c r="A551" s="30">
        <v>9.8959692308652603</v>
      </c>
      <c r="B551" s="30">
        <v>0.66275303783019102</v>
      </c>
      <c r="C551" s="30"/>
      <c r="G551" s="30">
        <v>15.090562264382299</v>
      </c>
      <c r="H551" s="30">
        <v>0.28909188204154201</v>
      </c>
    </row>
    <row r="552" spans="1:8" x14ac:dyDescent="0.2">
      <c r="A552" s="30">
        <v>9.9008831014631404</v>
      </c>
      <c r="B552" s="30">
        <v>0.65801858158146098</v>
      </c>
      <c r="C552" s="30"/>
      <c r="G552" s="30">
        <v>15.106941833041899</v>
      </c>
      <c r="H552" s="30">
        <v>0.28606819710648501</v>
      </c>
    </row>
    <row r="553" spans="1:8" x14ac:dyDescent="0.2">
      <c r="A553" s="30">
        <v>9.9057969720610206</v>
      </c>
      <c r="B553" s="30">
        <v>0.65329928025181705</v>
      </c>
      <c r="C553" s="30"/>
      <c r="G553" s="30">
        <v>15.123321401701499</v>
      </c>
      <c r="H553" s="30">
        <v>0.283096307461282</v>
      </c>
    </row>
    <row r="554" spans="1:8" x14ac:dyDescent="0.2">
      <c r="A554" s="30">
        <v>9.9107108426589008</v>
      </c>
      <c r="B554" s="30">
        <v>0.64859733732367397</v>
      </c>
      <c r="C554" s="30"/>
      <c r="G554" s="30">
        <v>15.1315111860313</v>
      </c>
      <c r="H554" s="30">
        <v>0.28163272915478099</v>
      </c>
    </row>
    <row r="555" spans="1:8" x14ac:dyDescent="0.2">
      <c r="A555" s="30">
        <v>9.9156247132567206</v>
      </c>
      <c r="B555" s="30">
        <v>0.64392958999039995</v>
      </c>
      <c r="C555" s="30"/>
      <c r="G555" s="30">
        <v>15.139700970361</v>
      </c>
      <c r="H555" s="30">
        <v>0.28019593597019798</v>
      </c>
    </row>
    <row r="556" spans="1:8" x14ac:dyDescent="0.2">
      <c r="A556" s="30">
        <v>9.9205385838546007</v>
      </c>
      <c r="B556" s="30">
        <v>0.63928843178690797</v>
      </c>
      <c r="C556" s="30"/>
      <c r="G556" s="30">
        <v>15.1560805390206</v>
      </c>
      <c r="H556" s="30">
        <v>0.27729525896420698</v>
      </c>
    </row>
    <row r="557" spans="1:8" x14ac:dyDescent="0.2">
      <c r="A557" s="30">
        <v>9.9254524544524791</v>
      </c>
      <c r="B557" s="30">
        <v>0.63462979836876598</v>
      </c>
      <c r="C557" s="30"/>
      <c r="G557" s="30">
        <v>15.1724601076802</v>
      </c>
      <c r="H557" s="30">
        <v>0.274475552720092</v>
      </c>
    </row>
    <row r="558" spans="1:8" x14ac:dyDescent="0.2">
      <c r="A558" s="30">
        <v>9.9303663250503593</v>
      </c>
      <c r="B558" s="30">
        <v>0.630000024599636</v>
      </c>
      <c r="C558" s="30"/>
      <c r="G558" s="30">
        <v>15.180649892010001</v>
      </c>
      <c r="H558" s="30">
        <v>0.27310593436817399</v>
      </c>
    </row>
    <row r="559" spans="1:8" x14ac:dyDescent="0.2">
      <c r="A559" s="30">
        <v>9.9352801956482395</v>
      </c>
      <c r="B559" s="30">
        <v>0.62537626625889897</v>
      </c>
      <c r="C559" s="30"/>
      <c r="G559" s="30">
        <v>15.1888396763397</v>
      </c>
      <c r="H559" s="30">
        <v>0.27169626369413702</v>
      </c>
    </row>
    <row r="560" spans="1:8" x14ac:dyDescent="0.2">
      <c r="A560" s="30">
        <v>9.9401940662461197</v>
      </c>
      <c r="B560" s="30">
        <v>0.62077674093679402</v>
      </c>
      <c r="C560" s="30"/>
      <c r="G560" s="30">
        <v>15.2052192449993</v>
      </c>
      <c r="H560" s="30">
        <v>0.26888796572694101</v>
      </c>
    </row>
    <row r="561" spans="1:8" x14ac:dyDescent="0.2">
      <c r="A561" s="30">
        <v>9.9451079368439395</v>
      </c>
      <c r="B561" s="30">
        <v>0.61618452431999104</v>
      </c>
      <c r="C561" s="30"/>
      <c r="G561" s="30">
        <v>15.2215988136589</v>
      </c>
      <c r="H561" s="30">
        <v>0.26611855873676299</v>
      </c>
    </row>
    <row r="562" spans="1:8" x14ac:dyDescent="0.2">
      <c r="A562" s="30">
        <v>9.9500218074418196</v>
      </c>
      <c r="B562" s="30">
        <v>0.61161927228150603</v>
      </c>
      <c r="C562" s="30"/>
      <c r="G562" s="30">
        <v>15.2379783823185</v>
      </c>
      <c r="H562" s="30">
        <v>0.26341222082336102</v>
      </c>
    </row>
    <row r="563" spans="1:8" x14ac:dyDescent="0.2">
      <c r="A563" s="30">
        <v>9.9549356780396998</v>
      </c>
      <c r="B563" s="30">
        <v>0.60708173795005005</v>
      </c>
      <c r="C563" s="30"/>
      <c r="G563" s="30">
        <v>15.254357950977999</v>
      </c>
      <c r="H563" s="30">
        <v>0.26071653265336397</v>
      </c>
    </row>
    <row r="564" spans="1:8" x14ac:dyDescent="0.2">
      <c r="A564" s="30">
        <v>9.95984954863758</v>
      </c>
      <c r="B564" s="30">
        <v>0.60254682890251798</v>
      </c>
      <c r="C564" s="30"/>
      <c r="G564" s="30">
        <v>15.2789273039674</v>
      </c>
      <c r="H564" s="30">
        <v>0.25672792211446499</v>
      </c>
    </row>
    <row r="565" spans="1:8" x14ac:dyDescent="0.2">
      <c r="A565" s="30">
        <v>9.9647634192354602</v>
      </c>
      <c r="B565" s="30">
        <v>0.59804386437111501</v>
      </c>
      <c r="C565" s="30"/>
      <c r="G565" s="30">
        <v>15.287117088297199</v>
      </c>
      <c r="H565" s="30">
        <v>0.255416928090972</v>
      </c>
    </row>
    <row r="566" spans="1:8" x14ac:dyDescent="0.2">
      <c r="A566" s="30">
        <v>9.9696772898333403</v>
      </c>
      <c r="B566" s="30">
        <v>0.59355626249277404</v>
      </c>
      <c r="C566" s="30"/>
      <c r="G566" s="30">
        <v>15.295306872627</v>
      </c>
      <c r="H566" s="30">
        <v>0.25411504440961502</v>
      </c>
    </row>
    <row r="567" spans="1:8" x14ac:dyDescent="0.2">
      <c r="A567" s="30">
        <v>9.9745911604311601</v>
      </c>
      <c r="B567" s="30">
        <v>0.58910743520557296</v>
      </c>
      <c r="C567" s="30"/>
      <c r="G567" s="30">
        <v>15.311686441286501</v>
      </c>
      <c r="H567" s="30">
        <v>0.251560441532657</v>
      </c>
    </row>
    <row r="568" spans="1:8" x14ac:dyDescent="0.2">
      <c r="A568" s="30">
        <v>9.9795050310290403</v>
      </c>
      <c r="B568" s="30">
        <v>0.58469010831750601</v>
      </c>
      <c r="C568" s="30"/>
      <c r="G568" s="30">
        <v>15.328066009946101</v>
      </c>
      <c r="H568" s="30">
        <v>0.24903352857800901</v>
      </c>
    </row>
    <row r="569" spans="1:8" x14ac:dyDescent="0.2">
      <c r="A569" s="30">
        <v>9.9844189016269205</v>
      </c>
      <c r="B569" s="30">
        <v>0.58024641563269197</v>
      </c>
      <c r="C569" s="30"/>
      <c r="G569" s="30">
        <v>15.344445578605701</v>
      </c>
      <c r="H569" s="30">
        <v>0.24650795839356501</v>
      </c>
    </row>
    <row r="570" spans="1:8" x14ac:dyDescent="0.2">
      <c r="A570" s="30">
        <v>9.9893327722248006</v>
      </c>
      <c r="B570" s="30">
        <v>0.57582347201436601</v>
      </c>
      <c r="C570" s="30"/>
      <c r="G570" s="30">
        <v>15.3526353629354</v>
      </c>
      <c r="H570" s="30">
        <v>0.24527419960653801</v>
      </c>
    </row>
    <row r="571" spans="1:8" x14ac:dyDescent="0.2">
      <c r="A571" s="30">
        <v>9.9942466428226808</v>
      </c>
      <c r="B571" s="30">
        <v>0.57141116141598902</v>
      </c>
      <c r="C571" s="30"/>
      <c r="G571" s="30">
        <v>15.369014931595</v>
      </c>
      <c r="H571" s="30">
        <v>0.24281497354565501</v>
      </c>
    </row>
    <row r="572" spans="1:8" x14ac:dyDescent="0.2">
      <c r="A572" s="30">
        <v>9.9991605134205592</v>
      </c>
      <c r="B572" s="30">
        <v>0.56705275351888995</v>
      </c>
      <c r="C572" s="30"/>
      <c r="G572" s="30">
        <v>15.393584284584399</v>
      </c>
      <c r="H572" s="30">
        <v>0.239256635954291</v>
      </c>
    </row>
    <row r="573" spans="1:8" x14ac:dyDescent="0.2">
      <c r="A573" s="30">
        <v>10.0040743840184</v>
      </c>
      <c r="B573" s="30">
        <v>0.56274932924418297</v>
      </c>
      <c r="C573" s="30"/>
      <c r="G573" s="30">
        <v>15.4099638532439</v>
      </c>
      <c r="H573" s="30">
        <v>0.23692926221010099</v>
      </c>
    </row>
    <row r="574" spans="1:8" x14ac:dyDescent="0.2">
      <c r="A574" s="30">
        <v>10.0089882546163</v>
      </c>
      <c r="B574" s="30">
        <v>0.55843431310866798</v>
      </c>
      <c r="C574" s="30"/>
      <c r="G574" s="30">
        <v>15.434533206233301</v>
      </c>
      <c r="H574" s="30">
        <v>0.23341654472890899</v>
      </c>
    </row>
    <row r="575" spans="1:8" x14ac:dyDescent="0.2">
      <c r="A575" s="30">
        <v>10.0139021252141</v>
      </c>
      <c r="B575" s="30">
        <v>0.55409738552151999</v>
      </c>
      <c r="C575" s="30"/>
      <c r="G575" s="30">
        <v>15.450912774892901</v>
      </c>
      <c r="H575" s="30">
        <v>0.23109072695564301</v>
      </c>
    </row>
    <row r="576" spans="1:8" x14ac:dyDescent="0.2">
      <c r="A576" s="30">
        <v>10.018815995812</v>
      </c>
      <c r="B576" s="30">
        <v>0.54978740800999304</v>
      </c>
      <c r="C576" s="30"/>
      <c r="G576" s="30">
        <v>15.4754821278822</v>
      </c>
      <c r="H576" s="30">
        <v>0.22769865945311599</v>
      </c>
    </row>
    <row r="577" spans="1:8" x14ac:dyDescent="0.2">
      <c r="A577" s="30">
        <v>10.0237298664099</v>
      </c>
      <c r="B577" s="30">
        <v>0.54547970303787396</v>
      </c>
      <c r="C577" s="30"/>
      <c r="G577" s="30">
        <v>15.500051480871599</v>
      </c>
      <c r="H577" s="30">
        <v>0.22436088500871401</v>
      </c>
    </row>
    <row r="578" spans="1:8" x14ac:dyDescent="0.2">
      <c r="A578" s="30">
        <v>10.028643737007799</v>
      </c>
      <c r="B578" s="30">
        <v>0.54119936047406003</v>
      </c>
      <c r="C578" s="30"/>
      <c r="G578" s="30">
        <v>15.5164310495311</v>
      </c>
      <c r="H578" s="30">
        <v>0.222159010520736</v>
      </c>
    </row>
    <row r="579" spans="1:8" x14ac:dyDescent="0.2">
      <c r="A579" s="30">
        <v>10.0335576076056</v>
      </c>
      <c r="B579" s="30">
        <v>0.53694104441275803</v>
      </c>
      <c r="C579" s="30"/>
      <c r="G579" s="30">
        <v>15.541000402520501</v>
      </c>
      <c r="H579" s="30">
        <v>0.21886096151881301</v>
      </c>
    </row>
    <row r="580" spans="1:8" x14ac:dyDescent="0.2">
      <c r="A580" s="30">
        <v>10.038471478203499</v>
      </c>
      <c r="B580" s="30">
        <v>0.53270463461823203</v>
      </c>
      <c r="C580" s="30"/>
      <c r="G580" s="30">
        <v>15.557379971180101</v>
      </c>
      <c r="H580" s="30">
        <v>0.21669895353692101</v>
      </c>
    </row>
    <row r="581" spans="1:8" x14ac:dyDescent="0.2">
      <c r="A581" s="30">
        <v>10.043385348801401</v>
      </c>
      <c r="B581" s="30">
        <v>0.52850467861235195</v>
      </c>
      <c r="C581" s="30"/>
      <c r="G581" s="30">
        <v>15.5655697555099</v>
      </c>
      <c r="H581" s="30">
        <v>0.215614220930438</v>
      </c>
    </row>
    <row r="582" spans="1:8" x14ac:dyDescent="0.2">
      <c r="A582" s="30">
        <v>10.048299219399199</v>
      </c>
      <c r="B582" s="30">
        <v>0.52430754317962502</v>
      </c>
      <c r="C582" s="30"/>
      <c r="G582" s="30">
        <v>15.5819493241694</v>
      </c>
      <c r="H582" s="30">
        <v>0.21344979430536201</v>
      </c>
    </row>
    <row r="583" spans="1:8" x14ac:dyDescent="0.2">
      <c r="A583" s="30">
        <v>10.053213089997101</v>
      </c>
      <c r="B583" s="30">
        <v>0.52012190145428805</v>
      </c>
      <c r="C583" s="30"/>
      <c r="G583" s="30">
        <v>15.6065186771588</v>
      </c>
      <c r="H583" s="30">
        <v>0.210252191056127</v>
      </c>
    </row>
    <row r="584" spans="1:8" x14ac:dyDescent="0.2">
      <c r="A584" s="30">
        <v>10.058126960595001</v>
      </c>
      <c r="B584" s="30">
        <v>0.51596489737603102</v>
      </c>
      <c r="C584" s="30"/>
      <c r="G584" s="30">
        <v>15.631088030148099</v>
      </c>
      <c r="H584" s="30">
        <v>0.20712470956909201</v>
      </c>
    </row>
    <row r="585" spans="1:8" x14ac:dyDescent="0.2">
      <c r="A585" s="30">
        <v>10.063040831192801</v>
      </c>
      <c r="B585" s="30">
        <v>0.51180708098471295</v>
      </c>
      <c r="C585" s="30"/>
      <c r="G585" s="30">
        <v>15.6556573831375</v>
      </c>
      <c r="H585" s="30">
        <v>0.20408282785955301</v>
      </c>
    </row>
    <row r="586" spans="1:8" x14ac:dyDescent="0.2">
      <c r="A586" s="30">
        <v>10.067954701790701</v>
      </c>
      <c r="B586" s="30">
        <v>0.50766592339615602</v>
      </c>
      <c r="C586" s="30"/>
      <c r="G586" s="30">
        <v>15.663847167467299</v>
      </c>
      <c r="H586" s="30">
        <v>0.20305309118880699</v>
      </c>
    </row>
    <row r="587" spans="1:8" x14ac:dyDescent="0.2">
      <c r="A587" s="30">
        <v>10.0728685723886</v>
      </c>
      <c r="B587" s="30">
        <v>0.50354535475527595</v>
      </c>
      <c r="C587" s="30"/>
      <c r="G587" s="30">
        <v>15.6802267361268</v>
      </c>
      <c r="H587" s="30">
        <v>0.20101758189255001</v>
      </c>
    </row>
    <row r="588" spans="1:8" x14ac:dyDescent="0.2">
      <c r="A588" s="30">
        <v>10.0777824429865</v>
      </c>
      <c r="B588" s="30">
        <v>0.49945246817615802</v>
      </c>
      <c r="C588" s="30"/>
      <c r="G588" s="30">
        <v>15.704796089116201</v>
      </c>
      <c r="H588" s="30">
        <v>0.19806844504195201</v>
      </c>
    </row>
    <row r="589" spans="1:8" x14ac:dyDescent="0.2">
      <c r="A589" s="30">
        <v>10.0826963135843</v>
      </c>
      <c r="B589" s="30">
        <v>0.49542457437672299</v>
      </c>
      <c r="C589" s="30"/>
      <c r="G589" s="30">
        <v>15.712985873446</v>
      </c>
      <c r="H589" s="30">
        <v>0.19708696442744</v>
      </c>
    </row>
    <row r="590" spans="1:8" x14ac:dyDescent="0.2">
      <c r="A590" s="30">
        <v>10.0876101841822</v>
      </c>
      <c r="B590" s="30">
        <v>0.491400773643619</v>
      </c>
      <c r="C590" s="30"/>
      <c r="G590" s="30">
        <v>15.7293654421056</v>
      </c>
      <c r="H590" s="30">
        <v>0.19513953267321299</v>
      </c>
    </row>
    <row r="591" spans="1:8" x14ac:dyDescent="0.2">
      <c r="A591" s="30">
        <v>10.09252405478</v>
      </c>
      <c r="B591" s="30">
        <v>0.48739126538196098</v>
      </c>
      <c r="C591" s="30"/>
      <c r="G591" s="30">
        <v>15.753934795094899</v>
      </c>
      <c r="H591" s="30">
        <v>0.19221051496820099</v>
      </c>
    </row>
    <row r="592" spans="1:8" x14ac:dyDescent="0.2">
      <c r="A592" s="30">
        <v>10.0974379253779</v>
      </c>
      <c r="B592" s="30">
        <v>0.48338793133983399</v>
      </c>
      <c r="C592" s="30"/>
      <c r="G592" s="30">
        <v>15.7621245794247</v>
      </c>
      <c r="H592" s="30">
        <v>0.19123365278038501</v>
      </c>
    </row>
    <row r="593" spans="1:8" x14ac:dyDescent="0.2">
      <c r="A593" s="30">
        <v>10.1023517959758</v>
      </c>
      <c r="B593" s="30">
        <v>0.47940031815363299</v>
      </c>
      <c r="C593" s="30"/>
      <c r="G593" s="30">
        <v>15.7785041480843</v>
      </c>
      <c r="H593" s="30">
        <v>0.18932403302397799</v>
      </c>
    </row>
    <row r="594" spans="1:8" x14ac:dyDescent="0.2">
      <c r="A594" s="30">
        <v>10.107265666573699</v>
      </c>
      <c r="B594" s="30">
        <v>0.47543705906189498</v>
      </c>
      <c r="C594" s="30"/>
      <c r="G594" s="30">
        <v>15.8030735010736</v>
      </c>
      <c r="H594" s="30">
        <v>0.18649557295170699</v>
      </c>
    </row>
    <row r="595" spans="1:8" x14ac:dyDescent="0.2">
      <c r="A595" s="30">
        <v>10.112179537171601</v>
      </c>
      <c r="B595" s="30">
        <v>0.47149551807038798</v>
      </c>
      <c r="C595" s="30"/>
      <c r="G595" s="30">
        <v>15.8194530697332</v>
      </c>
      <c r="H595" s="30">
        <v>0.18461913420844001</v>
      </c>
    </row>
    <row r="596" spans="1:8" x14ac:dyDescent="0.2">
      <c r="A596" s="30">
        <v>10.117093407769399</v>
      </c>
      <c r="B596" s="30">
        <v>0.46759002852011999</v>
      </c>
      <c r="C596" s="30"/>
      <c r="G596" s="30">
        <v>15.827642854063001</v>
      </c>
      <c r="H596" s="30">
        <v>0.18367399749398</v>
      </c>
    </row>
    <row r="597" spans="1:8" x14ac:dyDescent="0.2">
      <c r="A597" s="30">
        <v>10.122007278367301</v>
      </c>
      <c r="B597" s="30">
        <v>0.46372070431067602</v>
      </c>
      <c r="C597" s="30"/>
      <c r="G597" s="30">
        <v>15.8522122070523</v>
      </c>
      <c r="H597" s="30">
        <v>0.18092860326405</v>
      </c>
    </row>
    <row r="598" spans="1:8" x14ac:dyDescent="0.2">
      <c r="A598" s="30">
        <v>10.126921148965099</v>
      </c>
      <c r="B598" s="30">
        <v>0.45985763078670699</v>
      </c>
      <c r="C598" s="30"/>
      <c r="G598" s="30">
        <v>15.8685917757119</v>
      </c>
      <c r="H598" s="30">
        <v>0.179114998017633</v>
      </c>
    </row>
    <row r="599" spans="1:8" x14ac:dyDescent="0.2">
      <c r="A599" s="30">
        <v>10.131835019563001</v>
      </c>
      <c r="B599" s="30">
        <v>0.45599746268608099</v>
      </c>
      <c r="C599" s="30"/>
      <c r="G599" s="30">
        <v>15.876781560041699</v>
      </c>
      <c r="H599" s="30">
        <v>0.17820752630306699</v>
      </c>
    </row>
    <row r="600" spans="1:8" x14ac:dyDescent="0.2">
      <c r="A600" s="30">
        <v>10.1367488901609</v>
      </c>
      <c r="B600" s="30">
        <v>0.452190054828713</v>
      </c>
      <c r="C600" s="30"/>
      <c r="G600" s="30">
        <v>15.9095406973608</v>
      </c>
      <c r="H600" s="30">
        <v>0.174662316276258</v>
      </c>
    </row>
    <row r="601" spans="1:8" x14ac:dyDescent="0.2">
      <c r="A601" s="30">
        <v>10.1416627607588</v>
      </c>
      <c r="B601" s="30">
        <v>0.44839717954328201</v>
      </c>
      <c r="C601" s="30"/>
      <c r="G601" s="30">
        <v>15.9259202660204</v>
      </c>
      <c r="H601" s="30">
        <v>0.17294363784488201</v>
      </c>
    </row>
    <row r="602" spans="1:8" x14ac:dyDescent="0.2">
      <c r="A602" s="30">
        <v>10.1465766313566</v>
      </c>
      <c r="B602" s="30">
        <v>0.44461374919357699</v>
      </c>
      <c r="C602" s="30"/>
      <c r="G602" s="30">
        <v>15.934110050350199</v>
      </c>
      <c r="H602" s="30">
        <v>0.17210011902514599</v>
      </c>
    </row>
    <row r="603" spans="1:8" x14ac:dyDescent="0.2">
      <c r="A603" s="30">
        <v>10.1514905019545</v>
      </c>
      <c r="B603" s="30">
        <v>0.44087166926767002</v>
      </c>
      <c r="C603" s="30"/>
      <c r="G603" s="30">
        <v>15.9668691876693</v>
      </c>
      <c r="H603" s="30">
        <v>0.16878780191012799</v>
      </c>
    </row>
    <row r="604" spans="1:8" x14ac:dyDescent="0.2">
      <c r="A604" s="30">
        <v>10.1564043725524</v>
      </c>
      <c r="B604" s="30">
        <v>0.437151414353948</v>
      </c>
      <c r="C604" s="30"/>
      <c r="G604" s="30">
        <v>15.975058971999101</v>
      </c>
      <c r="H604" s="30">
        <v>0.167961608431831</v>
      </c>
    </row>
    <row r="605" spans="1:8" x14ac:dyDescent="0.2">
      <c r="A605" s="30">
        <v>10.1613182431502</v>
      </c>
      <c r="B605" s="30">
        <v>0.43345378013962998</v>
      </c>
      <c r="C605" s="30"/>
      <c r="G605" s="30">
        <v>15.991438540658701</v>
      </c>
      <c r="H605" s="30">
        <v>0.16636962983239401</v>
      </c>
    </row>
    <row r="606" spans="1:8" x14ac:dyDescent="0.2">
      <c r="A606" s="30">
        <v>10.1662321137481</v>
      </c>
      <c r="B606" s="30">
        <v>0.429762972406115</v>
      </c>
      <c r="C606" s="30"/>
      <c r="G606" s="30">
        <v>16.024197677977799</v>
      </c>
      <c r="H606" s="30">
        <v>0.16324611982397599</v>
      </c>
    </row>
    <row r="607" spans="1:8" x14ac:dyDescent="0.2">
      <c r="A607" s="30">
        <v>10.171145984345999</v>
      </c>
      <c r="B607" s="30">
        <v>0.42609912935884497</v>
      </c>
      <c r="C607" s="30"/>
      <c r="G607" s="30">
        <v>16.0323874623076</v>
      </c>
      <c r="H607" s="30">
        <v>0.16247941292562601</v>
      </c>
    </row>
    <row r="608" spans="1:8" x14ac:dyDescent="0.2">
      <c r="A608" s="30">
        <v>10.1760598549438</v>
      </c>
      <c r="B608" s="30">
        <v>0.42246399593953698</v>
      </c>
      <c r="C608" s="30"/>
      <c r="G608" s="30">
        <v>16.0569568152969</v>
      </c>
      <c r="H608" s="30">
        <v>0.160202360020469</v>
      </c>
    </row>
    <row r="609" spans="1:8" x14ac:dyDescent="0.2">
      <c r="A609" s="30">
        <v>10.180973725541699</v>
      </c>
      <c r="B609" s="30">
        <v>0.41883318457018598</v>
      </c>
      <c r="C609" s="30"/>
      <c r="G609" s="30">
        <v>16.081526168286299</v>
      </c>
      <c r="H609" s="30">
        <v>0.15800962656721901</v>
      </c>
    </row>
    <row r="610" spans="1:8" x14ac:dyDescent="0.2">
      <c r="A610" s="30">
        <v>10.185887596139599</v>
      </c>
      <c r="B610" s="30">
        <v>0.41523848452523099</v>
      </c>
      <c r="C610" s="30"/>
      <c r="G610" s="30">
        <v>16.0897159526161</v>
      </c>
      <c r="H610" s="30">
        <v>0.15730179165389299</v>
      </c>
    </row>
    <row r="611" spans="1:8" x14ac:dyDescent="0.2">
      <c r="A611" s="30">
        <v>10.190801466737501</v>
      </c>
      <c r="B611" s="30">
        <v>0.411672101653834</v>
      </c>
      <c r="C611" s="30"/>
      <c r="G611" s="30">
        <v>16.1224750899352</v>
      </c>
      <c r="H611" s="30">
        <v>0.15450903855611001</v>
      </c>
    </row>
    <row r="612" spans="1:8" x14ac:dyDescent="0.2">
      <c r="A612" s="30">
        <v>10.195715337335301</v>
      </c>
      <c r="B612" s="30">
        <v>0.40810291722318698</v>
      </c>
      <c r="C612" s="30"/>
      <c r="G612" s="30">
        <v>16.138854658594799</v>
      </c>
      <c r="H612" s="30">
        <v>0.15312488609889199</v>
      </c>
    </row>
    <row r="613" spans="1:8" x14ac:dyDescent="0.2">
      <c r="A613" s="30">
        <v>10.200629207933201</v>
      </c>
      <c r="B613" s="30">
        <v>0.40455663203803899</v>
      </c>
      <c r="C613" s="30"/>
      <c r="G613" s="30">
        <v>16.163424011584102</v>
      </c>
      <c r="H613" s="30">
        <v>0.15112593238857</v>
      </c>
    </row>
    <row r="614" spans="1:8" x14ac:dyDescent="0.2">
      <c r="A614" s="30">
        <v>10.205543078531001</v>
      </c>
      <c r="B614" s="30">
        <v>0.401055036598088</v>
      </c>
      <c r="C614" s="30"/>
      <c r="G614" s="30">
        <v>16.187993364573501</v>
      </c>
      <c r="H614" s="30">
        <v>0.149219279609552</v>
      </c>
    </row>
    <row r="615" spans="1:8" x14ac:dyDescent="0.2">
      <c r="A615" s="30">
        <v>10.210456949128901</v>
      </c>
      <c r="B615" s="30">
        <v>0.39759429174793998</v>
      </c>
      <c r="C615" s="30"/>
      <c r="G615" s="30">
        <v>16.196183148903199</v>
      </c>
      <c r="H615" s="30">
        <v>0.148576478742901</v>
      </c>
    </row>
    <row r="616" spans="1:8" x14ac:dyDescent="0.2">
      <c r="A616" s="30">
        <v>10.2153708197268</v>
      </c>
      <c r="B616" s="30">
        <v>0.394134337040975</v>
      </c>
      <c r="C616" s="30"/>
      <c r="G616" s="30">
        <v>16.2371320705522</v>
      </c>
      <c r="H616" s="30">
        <v>0.14547208132939399</v>
      </c>
    </row>
    <row r="617" spans="1:8" x14ac:dyDescent="0.2">
      <c r="A617" s="30">
        <v>10.2202846903247</v>
      </c>
      <c r="B617" s="30">
        <v>0.39069066132368002</v>
      </c>
      <c r="C617" s="30"/>
      <c r="G617" s="30">
        <v>16.245321854881901</v>
      </c>
      <c r="H617" s="30">
        <v>0.144879143978805</v>
      </c>
    </row>
    <row r="618" spans="1:8" x14ac:dyDescent="0.2">
      <c r="A618" s="30">
        <v>10.2251985609226</v>
      </c>
      <c r="B618" s="30">
        <v>0.387303787692308</v>
      </c>
      <c r="C618" s="30"/>
      <c r="G618" s="30">
        <v>16.278080992201101</v>
      </c>
      <c r="H618" s="30">
        <v>0.14252734353676699</v>
      </c>
    </row>
    <row r="619" spans="1:8" x14ac:dyDescent="0.2">
      <c r="A619" s="30">
        <v>10.2301124315204</v>
      </c>
      <c r="B619" s="30">
        <v>0.38392559959515998</v>
      </c>
      <c r="C619" s="30"/>
      <c r="G619" s="30">
        <v>16.2944605608606</v>
      </c>
      <c r="H619" s="30">
        <v>0.14137943671023401</v>
      </c>
    </row>
    <row r="620" spans="1:8" x14ac:dyDescent="0.2">
      <c r="A620" s="30">
        <v>10.2350263021183</v>
      </c>
      <c r="B620" s="30">
        <v>0.38056793801049899</v>
      </c>
      <c r="C620" s="30"/>
      <c r="G620" s="30">
        <v>16.319029913849999</v>
      </c>
      <c r="H620" s="30">
        <v>0.13978719611714699</v>
      </c>
    </row>
    <row r="621" spans="1:8" x14ac:dyDescent="0.2">
      <c r="A621" s="30">
        <v>10.2399401727161</v>
      </c>
      <c r="B621" s="30">
        <v>0.37722541706414398</v>
      </c>
      <c r="C621" s="30"/>
      <c r="G621" s="30">
        <v>16.351789051169099</v>
      </c>
      <c r="H621" s="30">
        <v>0.137618646830592</v>
      </c>
    </row>
    <row r="622" spans="1:8" x14ac:dyDescent="0.2">
      <c r="A622" s="30">
        <v>10.244854043314</v>
      </c>
      <c r="B622" s="30">
        <v>0.37389105615686202</v>
      </c>
      <c r="C622" s="30"/>
      <c r="G622" s="30">
        <v>16.368168619828701</v>
      </c>
      <c r="H622" s="30">
        <v>0.136557573621264</v>
      </c>
    </row>
    <row r="623" spans="1:8" x14ac:dyDescent="0.2">
      <c r="A623" s="30">
        <v>10.249767913911899</v>
      </c>
      <c r="B623" s="30">
        <v>0.37057680727634601</v>
      </c>
      <c r="C623" s="30"/>
      <c r="G623" s="30">
        <v>16.400927757147802</v>
      </c>
      <c r="H623" s="30">
        <v>0.13442555986560001</v>
      </c>
    </row>
    <row r="624" spans="1:8" x14ac:dyDescent="0.2">
      <c r="A624" s="30">
        <v>10.254681784509801</v>
      </c>
      <c r="B624" s="30">
        <v>0.367312082304451</v>
      </c>
      <c r="C624" s="30"/>
      <c r="G624" s="30">
        <v>16.409117541477599</v>
      </c>
      <c r="H624" s="30">
        <v>0.13389974511574501</v>
      </c>
    </row>
    <row r="625" spans="1:8" x14ac:dyDescent="0.2">
      <c r="A625" s="30">
        <v>10.259595655107701</v>
      </c>
      <c r="B625" s="30">
        <v>0.36406640343410002</v>
      </c>
      <c r="C625" s="30"/>
      <c r="G625" s="30">
        <v>16.458256247456301</v>
      </c>
      <c r="H625" s="30">
        <v>0.13085098142382701</v>
      </c>
    </row>
    <row r="626" spans="1:8" x14ac:dyDescent="0.2">
      <c r="A626" s="30">
        <v>10.264509525705501</v>
      </c>
      <c r="B626" s="30">
        <v>0.36082969992327901</v>
      </c>
      <c r="C626" s="30"/>
      <c r="G626" s="30">
        <v>16.507394953435</v>
      </c>
      <c r="H626" s="30">
        <v>0.127916735816474</v>
      </c>
    </row>
    <row r="627" spans="1:8" x14ac:dyDescent="0.2">
      <c r="A627" s="30">
        <v>10.269423396303401</v>
      </c>
      <c r="B627" s="30">
        <v>0.35764389128184998</v>
      </c>
      <c r="C627" s="30"/>
      <c r="G627" s="30">
        <v>16.556533659413699</v>
      </c>
      <c r="H627" s="30">
        <v>0.12509479012003799</v>
      </c>
    </row>
    <row r="628" spans="1:8" x14ac:dyDescent="0.2">
      <c r="A628" s="30">
        <v>10.274337266901201</v>
      </c>
      <c r="B628" s="30">
        <v>0.35448510854155602</v>
      </c>
      <c r="C628" s="30"/>
      <c r="G628" s="30">
        <v>16.5647234437435</v>
      </c>
      <c r="H628" s="30">
        <v>0.124622534148013</v>
      </c>
    </row>
    <row r="629" spans="1:8" x14ac:dyDescent="0.2">
      <c r="A629" s="30">
        <v>10.2792511374991</v>
      </c>
      <c r="B629" s="30">
        <v>0.35133476458798102</v>
      </c>
      <c r="C629" s="30"/>
      <c r="G629" s="30">
        <v>16.613862149722198</v>
      </c>
      <c r="H629" s="30">
        <v>0.12182713948488701</v>
      </c>
    </row>
    <row r="630" spans="1:8" x14ac:dyDescent="0.2">
      <c r="A630" s="30">
        <v>10.284165008097</v>
      </c>
      <c r="B630" s="30">
        <v>0.34821898852343902</v>
      </c>
      <c r="C630" s="30"/>
      <c r="G630" s="30">
        <v>16.663000855700901</v>
      </c>
      <c r="H630" s="30">
        <v>0.11897826601337699</v>
      </c>
    </row>
    <row r="631" spans="1:8" x14ac:dyDescent="0.2">
      <c r="A631" s="30">
        <v>10.2890788786949</v>
      </c>
      <c r="B631" s="30">
        <v>0.34513689342389597</v>
      </c>
      <c r="C631" s="30"/>
      <c r="G631" s="30">
        <v>16.712139561679599</v>
      </c>
      <c r="H631" s="30">
        <v>0.116191811797762</v>
      </c>
    </row>
    <row r="632" spans="1:8" x14ac:dyDescent="0.2">
      <c r="A632" s="30">
        <v>10.2939927492927</v>
      </c>
      <c r="B632" s="30">
        <v>0.342065813684991</v>
      </c>
      <c r="C632" s="30"/>
      <c r="G632" s="30">
        <v>16.7203293460094</v>
      </c>
      <c r="H632" s="30">
        <v>0.115722994582541</v>
      </c>
    </row>
    <row r="633" spans="1:8" x14ac:dyDescent="0.2">
      <c r="A633" s="30">
        <v>10.2989066198906</v>
      </c>
      <c r="B633" s="30">
        <v>0.339015310993799</v>
      </c>
      <c r="C633" s="30"/>
      <c r="G633" s="30">
        <v>16.769468051988099</v>
      </c>
      <c r="H633" s="30">
        <v>0.112974201385102</v>
      </c>
    </row>
    <row r="634" spans="1:8" x14ac:dyDescent="0.2">
      <c r="A634" s="30">
        <v>10.3038204904885</v>
      </c>
      <c r="B634" s="30">
        <v>0.335988524768988</v>
      </c>
      <c r="C634" s="30"/>
      <c r="G634" s="30">
        <v>16.818606757966801</v>
      </c>
      <c r="H634" s="30">
        <v>0.11025309790860199</v>
      </c>
    </row>
    <row r="635" spans="1:8" x14ac:dyDescent="0.2">
      <c r="A635" s="30">
        <v>10.3087343610863</v>
      </c>
      <c r="B635" s="30">
        <v>0.33299131226338902</v>
      </c>
      <c r="C635" s="30"/>
      <c r="G635" s="30">
        <v>16.826796542296599</v>
      </c>
      <c r="H635" s="30">
        <v>0.109800464225369</v>
      </c>
    </row>
    <row r="636" spans="1:8" x14ac:dyDescent="0.2">
      <c r="A636" s="30">
        <v>10.3136482316842</v>
      </c>
      <c r="B636" s="30">
        <v>0.33000348635475102</v>
      </c>
      <c r="C636" s="30"/>
      <c r="G636" s="30">
        <v>16.875935248275201</v>
      </c>
      <c r="H636" s="30">
        <v>0.10715636458662101</v>
      </c>
    </row>
    <row r="637" spans="1:8" x14ac:dyDescent="0.2">
      <c r="A637" s="30">
        <v>10.318562102282099</v>
      </c>
      <c r="B637" s="30">
        <v>0.32703753869060098</v>
      </c>
      <c r="C637" s="30"/>
      <c r="G637" s="30">
        <v>16.933263738583701</v>
      </c>
      <c r="H637" s="30">
        <v>0.104086691438997</v>
      </c>
    </row>
    <row r="638" spans="1:8" x14ac:dyDescent="0.2">
      <c r="A638" s="30">
        <v>10.323475972879899</v>
      </c>
      <c r="B638" s="30">
        <v>0.32409994069574599</v>
      </c>
      <c r="C638" s="30"/>
      <c r="G638" s="30">
        <v>16.9824024445624</v>
      </c>
      <c r="H638" s="30">
        <v>0.10146390515504999</v>
      </c>
    </row>
    <row r="639" spans="1:8" x14ac:dyDescent="0.2">
      <c r="A639" s="30">
        <v>10.328389843477799</v>
      </c>
      <c r="B639" s="30">
        <v>0.32118269862048399</v>
      </c>
      <c r="C639" s="30"/>
      <c r="G639" s="30">
        <v>17.039730934870899</v>
      </c>
      <c r="H639" s="30">
        <v>9.8511704460001306E-2</v>
      </c>
    </row>
    <row r="640" spans="1:8" x14ac:dyDescent="0.2">
      <c r="A640" s="30">
        <v>10.333303714075701</v>
      </c>
      <c r="B640" s="30">
        <v>0.31829552760208402</v>
      </c>
      <c r="C640" s="30"/>
      <c r="G640" s="30">
        <v>17.088869640849602</v>
      </c>
      <c r="H640" s="30">
        <v>9.6109991161845806E-2</v>
      </c>
    </row>
    <row r="641" spans="1:8" x14ac:dyDescent="0.2">
      <c r="A641" s="30">
        <v>10.3382175846736</v>
      </c>
      <c r="B641" s="30">
        <v>0.315434190159675</v>
      </c>
      <c r="C641" s="30"/>
      <c r="G641" s="30">
        <v>17.1052492095092</v>
      </c>
      <c r="H641" s="30">
        <v>9.5329791051507004E-2</v>
      </c>
    </row>
    <row r="642" spans="1:8" x14ac:dyDescent="0.2">
      <c r="A642" s="30">
        <v>10.343131455271401</v>
      </c>
      <c r="B642" s="30">
        <v>0.31261845089469598</v>
      </c>
      <c r="C642" s="30"/>
      <c r="G642" s="30">
        <v>17.146198131158101</v>
      </c>
      <c r="H642" s="30">
        <v>9.3445529743149403E-2</v>
      </c>
    </row>
    <row r="643" spans="1:8" x14ac:dyDescent="0.2">
      <c r="A643" s="30">
        <v>10.3480453258693</v>
      </c>
      <c r="B643" s="30">
        <v>0.309830837221583</v>
      </c>
      <c r="C643" s="30"/>
      <c r="G643" s="30">
        <v>17.170767484147401</v>
      </c>
      <c r="H643" s="30">
        <v>9.2384134115772801E-2</v>
      </c>
    </row>
    <row r="644" spans="1:8" x14ac:dyDescent="0.2">
      <c r="A644" s="30">
        <v>10.352959196467101</v>
      </c>
      <c r="B644" s="30">
        <v>0.30707077981928199</v>
      </c>
      <c r="C644" s="30"/>
      <c r="G644" s="30">
        <v>17.1953368371368</v>
      </c>
      <c r="H644" s="30">
        <v>9.1397992665694094E-2</v>
      </c>
    </row>
    <row r="645" spans="1:8" x14ac:dyDescent="0.2">
      <c r="A645" s="30">
        <v>10.357873067065</v>
      </c>
      <c r="B645" s="30">
        <v>0.30431329459177903</v>
      </c>
      <c r="C645" s="30"/>
      <c r="G645" s="30">
        <v>17.244475543115499</v>
      </c>
      <c r="H645" s="30">
        <v>8.9543441296570006E-2</v>
      </c>
    </row>
    <row r="646" spans="1:8" x14ac:dyDescent="0.2">
      <c r="A646" s="30">
        <v>10.3627869376629</v>
      </c>
      <c r="B646" s="30">
        <v>0.30156836485228999</v>
      </c>
      <c r="C646" s="30"/>
      <c r="G646" s="30">
        <v>17.2526653274453</v>
      </c>
      <c r="H646" s="30">
        <v>8.9272048946945501E-2</v>
      </c>
    </row>
    <row r="647" spans="1:8" x14ac:dyDescent="0.2">
      <c r="A647" s="30">
        <v>10.3677008082608</v>
      </c>
      <c r="B647" s="30">
        <v>0.29884775885138798</v>
      </c>
      <c r="C647" s="30"/>
      <c r="G647" s="30">
        <v>17.301804033423998</v>
      </c>
      <c r="H647" s="30">
        <v>8.7727209656890806E-2</v>
      </c>
    </row>
    <row r="648" spans="1:8" x14ac:dyDescent="0.2">
      <c r="A648" s="30">
        <v>10.372614678858699</v>
      </c>
      <c r="B648" s="30">
        <v>0.29615878721570899</v>
      </c>
      <c r="C648" s="30"/>
      <c r="G648" s="30">
        <v>17.3427529550729</v>
      </c>
      <c r="H648" s="30">
        <v>8.67019697370075E-2</v>
      </c>
    </row>
    <row r="649" spans="1:8" x14ac:dyDescent="0.2">
      <c r="A649" s="30">
        <v>10.3775285494565</v>
      </c>
      <c r="B649" s="30">
        <v>0.29349525769609203</v>
      </c>
      <c r="C649" s="30"/>
      <c r="G649" s="30">
        <v>17.359132523732502</v>
      </c>
      <c r="H649" s="30">
        <v>8.6313918135322895E-2</v>
      </c>
    </row>
    <row r="650" spans="1:8" x14ac:dyDescent="0.2">
      <c r="A650" s="30">
        <v>10.382442420054399</v>
      </c>
      <c r="B650" s="30">
        <v>0.29085623184313603</v>
      </c>
      <c r="C650" s="30"/>
      <c r="G650" s="30">
        <v>17.4082712297112</v>
      </c>
      <c r="H650" s="30">
        <v>8.5282059704538796E-2</v>
      </c>
    </row>
    <row r="651" spans="1:8" x14ac:dyDescent="0.2">
      <c r="A651" s="30">
        <v>10.3873562906522</v>
      </c>
      <c r="B651" s="30">
        <v>0.28823822497391599</v>
      </c>
      <c r="C651" s="30"/>
      <c r="G651" s="30">
        <v>17.4655997200196</v>
      </c>
      <c r="H651" s="30">
        <v>8.4501402777822004E-2</v>
      </c>
    </row>
    <row r="652" spans="1:8" x14ac:dyDescent="0.2">
      <c r="A652" s="30">
        <v>10.392270161250099</v>
      </c>
      <c r="B652" s="30">
        <v>0.28564394181742198</v>
      </c>
      <c r="C652" s="30"/>
      <c r="G652" s="30">
        <v>17.514738425998299</v>
      </c>
      <c r="H652" s="30">
        <v>8.4305980879353398E-2</v>
      </c>
    </row>
    <row r="653" spans="1:8" x14ac:dyDescent="0.2">
      <c r="A653" s="30">
        <v>10.397184031848001</v>
      </c>
      <c r="B653" s="30">
        <v>0.28308370782491599</v>
      </c>
      <c r="C653" s="30"/>
      <c r="G653" s="30">
        <v>17.563877131977002</v>
      </c>
      <c r="H653" s="30">
        <v>8.4227536465143804E-2</v>
      </c>
    </row>
    <row r="654" spans="1:8" x14ac:dyDescent="0.2">
      <c r="A654" s="30">
        <v>10.402097902445901</v>
      </c>
      <c r="B654" s="30">
        <v>0.28055115851804302</v>
      </c>
      <c r="C654" s="30"/>
      <c r="G654" s="30">
        <v>17.621205622285501</v>
      </c>
      <c r="H654" s="30">
        <v>8.4535139033728404E-2</v>
      </c>
    </row>
    <row r="655" spans="1:8" x14ac:dyDescent="0.2">
      <c r="A655" s="30">
        <v>10.4070117730438</v>
      </c>
      <c r="B655" s="30">
        <v>0.278045732033736</v>
      </c>
      <c r="C655" s="30"/>
      <c r="G655" s="30">
        <v>17.6703443282642</v>
      </c>
      <c r="H655" s="30">
        <v>8.5104731989280397E-2</v>
      </c>
    </row>
    <row r="656" spans="1:8" x14ac:dyDescent="0.2">
      <c r="A656" s="30">
        <v>10.411925643641601</v>
      </c>
      <c r="B656" s="30">
        <v>0.27553244077864603</v>
      </c>
      <c r="C656" s="30"/>
      <c r="G656" s="30">
        <v>17.727672818572699</v>
      </c>
      <c r="H656" s="30">
        <v>8.6104632352415597E-2</v>
      </c>
    </row>
    <row r="657" spans="1:8" x14ac:dyDescent="0.2">
      <c r="A657" s="30">
        <v>10.4168395142395</v>
      </c>
      <c r="B657" s="30">
        <v>0.27304255323701798</v>
      </c>
      <c r="C657" s="30"/>
      <c r="G657" s="30">
        <v>17.7604319558918</v>
      </c>
      <c r="H657" s="30">
        <v>8.6764140178171203E-2</v>
      </c>
    </row>
    <row r="658" spans="1:8" x14ac:dyDescent="0.2">
      <c r="A658" s="30">
        <v>10.421753384837301</v>
      </c>
      <c r="B658" s="30">
        <v>0.27057588231309398</v>
      </c>
      <c r="C658" s="30"/>
      <c r="G658" s="30">
        <v>17.776811524551398</v>
      </c>
      <c r="H658" s="30">
        <v>8.7147396594848006E-2</v>
      </c>
    </row>
    <row r="659" spans="1:8" x14ac:dyDescent="0.2">
      <c r="A659" s="30">
        <v>10.4266672554352</v>
      </c>
      <c r="B659" s="30">
        <v>0.26812747466122899</v>
      </c>
      <c r="C659" s="30"/>
      <c r="G659" s="30">
        <v>17.834140014859901</v>
      </c>
      <c r="H659" s="30">
        <v>8.8648337531247096E-2</v>
      </c>
    </row>
    <row r="660" spans="1:8" x14ac:dyDescent="0.2">
      <c r="A660" s="30">
        <v>10.4315811260331</v>
      </c>
      <c r="B660" s="30">
        <v>0.265705308627253</v>
      </c>
      <c r="C660" s="30"/>
      <c r="G660" s="30">
        <v>17.875088936508799</v>
      </c>
      <c r="H660" s="30">
        <v>8.9833371047079003E-2</v>
      </c>
    </row>
    <row r="661" spans="1:8" x14ac:dyDescent="0.2">
      <c r="A661" s="30">
        <v>10.436494996631</v>
      </c>
      <c r="B661" s="30">
        <v>0.26332557444127402</v>
      </c>
      <c r="C661" s="30"/>
      <c r="G661" s="30">
        <v>17.8832787208386</v>
      </c>
      <c r="H661" s="30">
        <v>9.0075845054444603E-2</v>
      </c>
    </row>
    <row r="662" spans="1:8" x14ac:dyDescent="0.2">
      <c r="A662" s="30">
        <v>10.4463227378267</v>
      </c>
      <c r="B662" s="30">
        <v>0.258617204011096</v>
      </c>
      <c r="C662" s="30"/>
      <c r="G662" s="30">
        <v>17.9406072111471</v>
      </c>
      <c r="H662" s="30">
        <v>9.182974631146E-2</v>
      </c>
    </row>
    <row r="663" spans="1:8" x14ac:dyDescent="0.2">
      <c r="A663" s="30">
        <v>10.451236608424599</v>
      </c>
      <c r="B663" s="30">
        <v>0.25629339557751402</v>
      </c>
      <c r="C663" s="30"/>
      <c r="G663" s="30">
        <v>17.9733663484662</v>
      </c>
      <c r="H663" s="30">
        <v>9.2833998530276907E-2</v>
      </c>
    </row>
    <row r="664" spans="1:8" x14ac:dyDescent="0.2">
      <c r="A664" s="30">
        <v>10.4561504790224</v>
      </c>
      <c r="B664" s="30">
        <v>0.25399654204375299</v>
      </c>
      <c r="C664" s="30"/>
      <c r="G664" s="30">
        <v>17.989745917125799</v>
      </c>
      <c r="H664" s="30">
        <v>9.3346434446220594E-2</v>
      </c>
    </row>
    <row r="665" spans="1:8" x14ac:dyDescent="0.2">
      <c r="A665" s="30">
        <v>10.461064349620299</v>
      </c>
      <c r="B665" s="30">
        <v>0.25173004977135499</v>
      </c>
      <c r="C665" s="30"/>
      <c r="G665" s="30">
        <v>18.047074407434199</v>
      </c>
      <c r="H665" s="30">
        <v>9.50534178375117E-2</v>
      </c>
    </row>
    <row r="666" spans="1:8" x14ac:dyDescent="0.2">
      <c r="A666" s="30">
        <v>10.470892090815999</v>
      </c>
      <c r="B666" s="30">
        <v>0.247246538626437</v>
      </c>
      <c r="C666" s="30"/>
      <c r="G666" s="30">
        <v>18.071643760423601</v>
      </c>
      <c r="H666" s="30">
        <v>9.5762102937415799E-2</v>
      </c>
    </row>
    <row r="667" spans="1:8" x14ac:dyDescent="0.2">
      <c r="A667" s="30">
        <v>10.475805961413901</v>
      </c>
      <c r="B667" s="30">
        <v>0.24504597900613501</v>
      </c>
      <c r="C667" s="30"/>
      <c r="G667" s="30">
        <v>18.096213113412901</v>
      </c>
      <c r="H667" s="30">
        <v>9.6474585746356395E-2</v>
      </c>
    </row>
    <row r="668" spans="1:8" x14ac:dyDescent="0.2">
      <c r="A668" s="30">
        <v>10.4807198320118</v>
      </c>
      <c r="B668" s="30">
        <v>0.24288740048941501</v>
      </c>
      <c r="C668" s="30"/>
      <c r="G668" s="30">
        <v>18.153541603721401</v>
      </c>
      <c r="H668" s="30">
        <v>9.8139485369314106E-2</v>
      </c>
    </row>
    <row r="669" spans="1:8" x14ac:dyDescent="0.2">
      <c r="A669" s="30">
        <v>10.4905475732075</v>
      </c>
      <c r="B669" s="30">
        <v>0.23860278723239201</v>
      </c>
      <c r="C669" s="30"/>
      <c r="G669" s="30">
        <v>18.1781109567108</v>
      </c>
      <c r="H669" s="30">
        <v>9.8665642703016296E-2</v>
      </c>
    </row>
    <row r="670" spans="1:8" x14ac:dyDescent="0.2">
      <c r="A670" s="30">
        <v>10.4954614438054</v>
      </c>
      <c r="B670" s="30">
        <v>0.23648141921905499</v>
      </c>
      <c r="C670" s="30"/>
      <c r="G670" s="30">
        <v>18.202680309700099</v>
      </c>
      <c r="H670" s="30">
        <v>9.9221920144253406E-2</v>
      </c>
    </row>
    <row r="671" spans="1:8" x14ac:dyDescent="0.2">
      <c r="A671" s="30">
        <v>10.5003753144032</v>
      </c>
      <c r="B671" s="30">
        <v>0.23438629585405699</v>
      </c>
      <c r="C671" s="30"/>
      <c r="G671" s="30">
        <v>18.260008800008599</v>
      </c>
      <c r="H671" s="30">
        <v>0.10023220563301</v>
      </c>
    </row>
    <row r="672" spans="1:8" x14ac:dyDescent="0.2">
      <c r="A672" s="30">
        <v>10.510203055599</v>
      </c>
      <c r="B672" s="30">
        <v>0.23028687468995501</v>
      </c>
      <c r="C672" s="30"/>
      <c r="G672" s="30">
        <v>18.309147505987301</v>
      </c>
      <c r="H672" s="30">
        <v>0.10078837079218</v>
      </c>
    </row>
    <row r="673" spans="1:8" x14ac:dyDescent="0.2">
      <c r="A673" s="30">
        <v>10.5151169261969</v>
      </c>
      <c r="B673" s="30">
        <v>0.228224380004899</v>
      </c>
      <c r="C673" s="30"/>
      <c r="G673" s="30">
        <v>18.358286211966</v>
      </c>
      <c r="H673" s="30">
        <v>0.10112255305396101</v>
      </c>
    </row>
    <row r="674" spans="1:8" x14ac:dyDescent="0.2">
      <c r="A674" s="30">
        <v>10.524944667392599</v>
      </c>
      <c r="B674" s="30">
        <v>0.22417132051893099</v>
      </c>
      <c r="C674" s="30"/>
      <c r="G674" s="30">
        <v>18.4156147022745</v>
      </c>
      <c r="H674" s="30">
        <v>0.101140249090425</v>
      </c>
    </row>
    <row r="675" spans="1:8" x14ac:dyDescent="0.2">
      <c r="A675" s="30">
        <v>10.529858537990499</v>
      </c>
      <c r="B675" s="30">
        <v>0.22217888068777999</v>
      </c>
      <c r="C675" s="30"/>
      <c r="G675" s="30">
        <v>18.464753408253198</v>
      </c>
      <c r="H675" s="30">
        <v>0.10091498187984201</v>
      </c>
    </row>
    <row r="676" spans="1:8" x14ac:dyDescent="0.2">
      <c r="A676" s="30">
        <v>10.534772408588299</v>
      </c>
      <c r="B676" s="30">
        <v>0.22022000252471799</v>
      </c>
      <c r="C676" s="30"/>
      <c r="G676" s="30">
        <v>18.522081898561702</v>
      </c>
      <c r="H676" s="30">
        <v>0.10034512717893999</v>
      </c>
    </row>
    <row r="677" spans="1:8" x14ac:dyDescent="0.2">
      <c r="A677" s="30">
        <v>10.544600149784101</v>
      </c>
      <c r="B677" s="30">
        <v>0.21635750990526401</v>
      </c>
      <c r="C677" s="30"/>
      <c r="G677" s="30">
        <v>18.5712206045404</v>
      </c>
      <c r="H677" s="30">
        <v>9.9648229116815298E-2</v>
      </c>
    </row>
    <row r="678" spans="1:8" x14ac:dyDescent="0.2">
      <c r="A678" s="30">
        <v>10.549514020382</v>
      </c>
      <c r="B678" s="30">
        <v>0.214470054091662</v>
      </c>
      <c r="C678" s="30"/>
      <c r="G678" s="30">
        <v>18.6285490948488</v>
      </c>
      <c r="H678" s="30">
        <v>9.8600363991426798E-2</v>
      </c>
    </row>
    <row r="679" spans="1:8" x14ac:dyDescent="0.2">
      <c r="A679" s="30">
        <v>10.5593417615777</v>
      </c>
      <c r="B679" s="30">
        <v>0.210684802316431</v>
      </c>
      <c r="C679" s="30"/>
      <c r="G679" s="30">
        <v>18.636738879178601</v>
      </c>
      <c r="H679" s="30">
        <v>9.8443907974245806E-2</v>
      </c>
    </row>
    <row r="680" spans="1:8" x14ac:dyDescent="0.2">
      <c r="A680" s="30">
        <v>10.5642556321756</v>
      </c>
      <c r="B680" s="30">
        <v>0.20883819572493201</v>
      </c>
      <c r="C680" s="30"/>
      <c r="G680" s="30">
        <v>18.677687800827499</v>
      </c>
      <c r="H680" s="30">
        <v>9.7579092235334994E-2</v>
      </c>
    </row>
    <row r="681" spans="1:8" x14ac:dyDescent="0.2">
      <c r="A681" s="30">
        <v>10.5691695027734</v>
      </c>
      <c r="B681" s="30">
        <v>0.207017054462767</v>
      </c>
      <c r="C681" s="30"/>
      <c r="G681" s="30">
        <v>18.735016291135999</v>
      </c>
      <c r="H681" s="30">
        <v>9.6276771458705196E-2</v>
      </c>
    </row>
    <row r="682" spans="1:8" x14ac:dyDescent="0.2">
      <c r="A682" s="30">
        <v>10.5740833733713</v>
      </c>
      <c r="B682" s="30">
        <v>0.20520385275962499</v>
      </c>
      <c r="C682" s="30"/>
      <c r="G682" s="30">
        <v>18.767775428455099</v>
      </c>
      <c r="H682" s="30">
        <v>9.5505910110834896E-2</v>
      </c>
    </row>
    <row r="683" spans="1:8" x14ac:dyDescent="0.2">
      <c r="A683" s="30">
        <v>10.583911114567</v>
      </c>
      <c r="B683" s="30">
        <v>0.20161181428696201</v>
      </c>
      <c r="C683" s="30"/>
      <c r="G683" s="30">
        <v>18.784154997114701</v>
      </c>
      <c r="H683" s="30">
        <v>9.5106443124098494E-2</v>
      </c>
    </row>
    <row r="684" spans="1:8" x14ac:dyDescent="0.2">
      <c r="A684" s="30">
        <v>10.5888249851649</v>
      </c>
      <c r="B684" s="30">
        <v>0.19983115610351901</v>
      </c>
      <c r="C684" s="30"/>
      <c r="G684" s="30">
        <v>18.841483487423201</v>
      </c>
      <c r="H684" s="30">
        <v>9.3637998479781395E-2</v>
      </c>
    </row>
    <row r="685" spans="1:8" x14ac:dyDescent="0.2">
      <c r="A685" s="30">
        <v>10.598652726360701</v>
      </c>
      <c r="B685" s="30">
        <v>0.19635286197066201</v>
      </c>
      <c r="C685" s="30"/>
      <c r="G685" s="30">
        <v>18.882432409072099</v>
      </c>
      <c r="H685" s="30">
        <v>9.2608281541100304E-2</v>
      </c>
    </row>
    <row r="686" spans="1:8" x14ac:dyDescent="0.2">
      <c r="A686" s="30">
        <v>10.608480467556401</v>
      </c>
      <c r="B686" s="30">
        <v>0.192977237149488</v>
      </c>
      <c r="C686" s="30"/>
      <c r="G686" s="30">
        <v>18.890622193401899</v>
      </c>
      <c r="H686" s="30">
        <v>9.2393879810247506E-2</v>
      </c>
    </row>
    <row r="687" spans="1:8" x14ac:dyDescent="0.2">
      <c r="A687" s="30">
        <v>10.613394338154199</v>
      </c>
      <c r="B687" s="30">
        <v>0.19131021132798801</v>
      </c>
      <c r="C687" s="30"/>
      <c r="G687" s="30">
        <v>18.947950683710399</v>
      </c>
      <c r="H687" s="30">
        <v>9.0888934262292595E-2</v>
      </c>
    </row>
    <row r="688" spans="1:8" x14ac:dyDescent="0.2">
      <c r="A688" s="30">
        <v>10.623222079350001</v>
      </c>
      <c r="B688" s="30">
        <v>0.18801558144257399</v>
      </c>
      <c r="C688" s="30"/>
      <c r="G688" s="30">
        <v>18.997089389689101</v>
      </c>
      <c r="H688" s="30">
        <v>8.9742046586388402E-2</v>
      </c>
    </row>
    <row r="689" spans="1:8" x14ac:dyDescent="0.2">
      <c r="A689" s="30">
        <v>10.6281359499479</v>
      </c>
      <c r="B689" s="30">
        <v>0.18641102259370901</v>
      </c>
      <c r="C689" s="30"/>
      <c r="G689" s="30">
        <v>19.005279174018899</v>
      </c>
      <c r="H689" s="30">
        <v>8.9565235115543207E-2</v>
      </c>
    </row>
    <row r="690" spans="1:8" x14ac:dyDescent="0.2">
      <c r="A690" s="30">
        <v>10.6330498205458</v>
      </c>
      <c r="B690" s="30">
        <v>0.184828590040679</v>
      </c>
      <c r="C690" s="30"/>
      <c r="G690" s="30">
        <v>19.054417879997601</v>
      </c>
      <c r="H690" s="30">
        <v>8.8715337911837097E-2</v>
      </c>
    </row>
    <row r="691" spans="1:8" x14ac:dyDescent="0.2">
      <c r="A691" s="30">
        <v>10.6428775617415</v>
      </c>
      <c r="B691" s="30">
        <v>0.18171211868317799</v>
      </c>
      <c r="C691" s="30"/>
      <c r="G691" s="30">
        <v>19.1035565859763</v>
      </c>
      <c r="H691" s="30">
        <v>8.7914153210280399E-2</v>
      </c>
    </row>
    <row r="692" spans="1:8" x14ac:dyDescent="0.2">
      <c r="A692" s="30">
        <v>10.6527053029372</v>
      </c>
      <c r="B692" s="30">
        <v>0.178632298645753</v>
      </c>
      <c r="C692" s="30"/>
      <c r="G692" s="30">
        <v>19.1608850762847</v>
      </c>
      <c r="H692" s="30">
        <v>8.7298625962374199E-2</v>
      </c>
    </row>
    <row r="693" spans="1:8" x14ac:dyDescent="0.2">
      <c r="A693" s="30">
        <v>10.6576191735351</v>
      </c>
      <c r="B693" s="30">
        <v>0.17709522306391801</v>
      </c>
      <c r="C693" s="30"/>
      <c r="G693" s="30">
        <v>19.210023782263399</v>
      </c>
      <c r="H693" s="30">
        <v>8.6989409764451395E-2</v>
      </c>
    </row>
    <row r="694" spans="1:8" x14ac:dyDescent="0.2">
      <c r="A694" s="30">
        <v>10.667446914730901</v>
      </c>
      <c r="B694" s="30">
        <v>0.17407040415092201</v>
      </c>
      <c r="C694" s="30"/>
      <c r="G694" s="30">
        <v>19.259162488242101</v>
      </c>
      <c r="H694" s="30">
        <v>8.6824080695254102E-2</v>
      </c>
    </row>
    <row r="695" spans="1:8" x14ac:dyDescent="0.2">
      <c r="A695" s="30">
        <v>10.677274655926601</v>
      </c>
      <c r="B695" s="30">
        <v>0.171094190785405</v>
      </c>
      <c r="C695" s="30"/>
      <c r="G695" s="30">
        <v>19.3164909785506</v>
      </c>
      <c r="H695" s="30">
        <v>8.7003242441382897E-2</v>
      </c>
    </row>
    <row r="696" spans="1:8" x14ac:dyDescent="0.2">
      <c r="A696" s="30">
        <v>10.687102397122301</v>
      </c>
      <c r="B696" s="30">
        <v>0.16818606262820601</v>
      </c>
      <c r="C696" s="30"/>
      <c r="G696" s="30">
        <v>19.365629684529299</v>
      </c>
      <c r="H696" s="30">
        <v>8.7234083218744499E-2</v>
      </c>
    </row>
    <row r="697" spans="1:8" x14ac:dyDescent="0.2">
      <c r="A697" s="30">
        <v>10.6920162677202</v>
      </c>
      <c r="B697" s="30">
        <v>0.16675339600879799</v>
      </c>
      <c r="C697" s="30"/>
      <c r="G697" s="30">
        <v>19.422958174837799</v>
      </c>
      <c r="H697" s="30">
        <v>8.8032295582878603E-2</v>
      </c>
    </row>
    <row r="698" spans="1:8" x14ac:dyDescent="0.2">
      <c r="A698" s="30">
        <v>10.6969301383181</v>
      </c>
      <c r="B698" s="30">
        <v>0.16533866195274699</v>
      </c>
      <c r="C698" s="30"/>
      <c r="G698" s="30">
        <v>19.472096880816501</v>
      </c>
      <c r="H698" s="30">
        <v>8.8700804630834504E-2</v>
      </c>
    </row>
    <row r="699" spans="1:8" x14ac:dyDescent="0.2">
      <c r="A699" s="30">
        <v>10.7067578795138</v>
      </c>
      <c r="B699" s="30">
        <v>0.162555890956153</v>
      </c>
      <c r="C699" s="30"/>
      <c r="G699" s="30">
        <v>19.529425371125001</v>
      </c>
      <c r="H699" s="30">
        <v>8.96868404771618E-2</v>
      </c>
    </row>
    <row r="700" spans="1:8" x14ac:dyDescent="0.2">
      <c r="A700" s="30">
        <v>10.7214994913074</v>
      </c>
      <c r="B700" s="30">
        <v>0.158475168376701</v>
      </c>
      <c r="C700" s="30"/>
      <c r="G700" s="30">
        <v>19.537615155454802</v>
      </c>
      <c r="H700" s="30">
        <v>8.9848203519195702E-2</v>
      </c>
    </row>
    <row r="701" spans="1:8" x14ac:dyDescent="0.2">
      <c r="A701" s="30">
        <v>10.7313272325031</v>
      </c>
      <c r="B701" s="30">
        <v>0.15582875538228599</v>
      </c>
      <c r="C701" s="30"/>
      <c r="G701" s="30">
        <v>19.5785640771037</v>
      </c>
      <c r="H701" s="30">
        <v>9.0672722332211297E-2</v>
      </c>
    </row>
    <row r="702" spans="1:8" x14ac:dyDescent="0.2">
      <c r="A702" s="30">
        <v>10.741154973698899</v>
      </c>
      <c r="B702" s="30">
        <v>0.153281516568994</v>
      </c>
      <c r="C702" s="30"/>
      <c r="G702" s="30">
        <v>19.635892567412199</v>
      </c>
      <c r="H702" s="30">
        <v>9.2195229735366299E-2</v>
      </c>
    </row>
    <row r="703" spans="1:8" x14ac:dyDescent="0.2">
      <c r="A703" s="30">
        <v>10.750982714894599</v>
      </c>
      <c r="B703" s="30">
        <v>0.15075022942046001</v>
      </c>
      <c r="C703" s="30"/>
      <c r="G703" s="30">
        <v>19.652272136071701</v>
      </c>
      <c r="H703" s="30">
        <v>9.2678274935775296E-2</v>
      </c>
    </row>
    <row r="704" spans="1:8" x14ac:dyDescent="0.2">
      <c r="A704" s="30">
        <v>10.755896585492501</v>
      </c>
      <c r="B704" s="30">
        <v>0.149487947050814</v>
      </c>
      <c r="C704" s="30"/>
      <c r="G704" s="30">
        <v>19.685031273390901</v>
      </c>
      <c r="H704" s="30">
        <v>9.3610439550393207E-2</v>
      </c>
    </row>
    <row r="705" spans="1:8" x14ac:dyDescent="0.2">
      <c r="A705" s="30">
        <v>10.760810456090301</v>
      </c>
      <c r="B705" s="30">
        <v>0.14823767147733899</v>
      </c>
      <c r="C705" s="30"/>
      <c r="G705" s="30">
        <v>19.742359763699302</v>
      </c>
      <c r="H705" s="30">
        <v>9.5347060604175193E-2</v>
      </c>
    </row>
    <row r="706" spans="1:8" x14ac:dyDescent="0.2">
      <c r="A706" s="30">
        <v>10.775552067884</v>
      </c>
      <c r="B706" s="30">
        <v>0.14460632318633501</v>
      </c>
      <c r="C706" s="30"/>
      <c r="G706" s="30">
        <v>19.750549548029099</v>
      </c>
      <c r="H706" s="30">
        <v>9.5644948076025194E-2</v>
      </c>
    </row>
    <row r="707" spans="1:8" x14ac:dyDescent="0.2">
      <c r="A707" s="30">
        <v>10.7853798090797</v>
      </c>
      <c r="B707" s="30">
        <v>0.142236311500749</v>
      </c>
      <c r="C707" s="30"/>
      <c r="G707" s="30">
        <v>19.791498469678</v>
      </c>
      <c r="H707" s="30">
        <v>9.7136538990732699E-2</v>
      </c>
    </row>
    <row r="708" spans="1:8" x14ac:dyDescent="0.2">
      <c r="A708" s="30">
        <v>10.8001214208733</v>
      </c>
      <c r="B708" s="30">
        <v>0.13876685424815599</v>
      </c>
      <c r="C708" s="30"/>
      <c r="G708" s="30">
        <v>19.832447391327001</v>
      </c>
      <c r="H708" s="30">
        <v>9.8882923962510402E-2</v>
      </c>
    </row>
    <row r="709" spans="1:8" x14ac:dyDescent="0.2">
      <c r="A709" s="30">
        <v>10.809949162069101</v>
      </c>
      <c r="B709" s="30">
        <v>0.136524763358746</v>
      </c>
      <c r="C709" s="30"/>
      <c r="G709" s="30">
        <v>19.8488269599865</v>
      </c>
      <c r="H709" s="30">
        <v>9.9696890982034006E-2</v>
      </c>
    </row>
    <row r="710" spans="1:8" x14ac:dyDescent="0.2">
      <c r="A710" s="30">
        <v>10.819776903264801</v>
      </c>
      <c r="B710" s="30">
        <v>0.13433503440084699</v>
      </c>
      <c r="C710" s="30"/>
      <c r="G710" s="30">
        <v>19.889775881635401</v>
      </c>
      <c r="H710" s="30">
        <v>0.101839314915057</v>
      </c>
    </row>
    <row r="711" spans="1:8" x14ac:dyDescent="0.2">
      <c r="A711" s="30">
        <v>10.824690773862701</v>
      </c>
      <c r="B711" s="30">
        <v>0.133261059524656</v>
      </c>
      <c r="C711" s="30"/>
      <c r="G711" s="30">
        <v>19.897965665965199</v>
      </c>
      <c r="H711" s="30">
        <v>0.102312456855411</v>
      </c>
    </row>
    <row r="712" spans="1:8" x14ac:dyDescent="0.2">
      <c r="A712" s="30">
        <v>10.8394323856563</v>
      </c>
      <c r="B712" s="30">
        <v>0.13005063322382801</v>
      </c>
      <c r="C712" s="30"/>
      <c r="G712" s="30">
        <v>19.930724803284399</v>
      </c>
      <c r="H712" s="30">
        <v>0.10460780733232999</v>
      </c>
    </row>
    <row r="713" spans="1:8" x14ac:dyDescent="0.2">
      <c r="A713" s="30">
        <v>10.849260126852</v>
      </c>
      <c r="B713" s="30">
        <v>0.12796505720013401</v>
      </c>
      <c r="C713" s="30"/>
      <c r="G713" s="30">
        <v>19.955294156273698</v>
      </c>
      <c r="H713" s="30">
        <v>0.106668292459468</v>
      </c>
    </row>
    <row r="714" spans="1:8" x14ac:dyDescent="0.2">
      <c r="A714" s="30">
        <v>10.8640017386456</v>
      </c>
      <c r="B714" s="30">
        <v>0.124912122638117</v>
      </c>
      <c r="C714" s="30"/>
      <c r="G714" s="30">
        <v>19.963483940603499</v>
      </c>
      <c r="H714" s="30">
        <v>0.107420941434255</v>
      </c>
    </row>
    <row r="715" spans="1:8" x14ac:dyDescent="0.2">
      <c r="A715" s="30">
        <v>10.878743350439199</v>
      </c>
      <c r="B715" s="30">
        <v>0.121945166575973</v>
      </c>
      <c r="C715" s="30"/>
      <c r="G715" s="30">
        <v>19.9962430779226</v>
      </c>
      <c r="H715" s="30">
        <v>0.110989848578658</v>
      </c>
    </row>
    <row r="716" spans="1:8" x14ac:dyDescent="0.2">
      <c r="A716" s="30">
        <v>10.883657221037099</v>
      </c>
      <c r="B716" s="30">
        <v>0.120986871150743</v>
      </c>
      <c r="C716" s="30"/>
      <c r="G716" s="30">
        <v>20.004432862252401</v>
      </c>
      <c r="H716" s="30">
        <v>0.112060251657827</v>
      </c>
    </row>
    <row r="717" spans="1:8" x14ac:dyDescent="0.2">
      <c r="A717" s="30">
        <v>10.8934849622329</v>
      </c>
      <c r="B717" s="30">
        <v>0.119082496506437</v>
      </c>
      <c r="C717" s="30"/>
      <c r="G717" s="30">
        <v>20.020812430911999</v>
      </c>
      <c r="H717" s="30">
        <v>0.114353969920305</v>
      </c>
    </row>
    <row r="718" spans="1:8" x14ac:dyDescent="0.2">
      <c r="A718" s="30">
        <v>10.908226574026401</v>
      </c>
      <c r="B718" s="30">
        <v>0.116271935708864</v>
      </c>
      <c r="C718" s="30"/>
      <c r="G718" s="30">
        <v>20.037191999571501</v>
      </c>
      <c r="H718" s="30">
        <v>0.11693440338503901</v>
      </c>
    </row>
    <row r="719" spans="1:8" x14ac:dyDescent="0.2">
      <c r="A719" s="30">
        <v>10.9131404446243</v>
      </c>
      <c r="B719" s="30">
        <v>0.115351327432255</v>
      </c>
      <c r="C719" s="30"/>
      <c r="G719" s="30">
        <v>20.053571568231099</v>
      </c>
      <c r="H719" s="30">
        <v>0.119859015678665</v>
      </c>
    </row>
    <row r="720" spans="1:8" x14ac:dyDescent="0.2">
      <c r="A720" s="30">
        <v>10.9229681858201</v>
      </c>
      <c r="B720" s="30">
        <v>0.113555902341267</v>
      </c>
      <c r="C720" s="30"/>
      <c r="G720" s="30">
        <v>20.069951136890701</v>
      </c>
      <c r="H720" s="30">
        <v>0.12325171387686799</v>
      </c>
    </row>
    <row r="721" spans="1:8" x14ac:dyDescent="0.2">
      <c r="A721" s="30">
        <v>10.9426236682115</v>
      </c>
      <c r="B721" s="30">
        <v>0.110016264818184</v>
      </c>
      <c r="C721" s="30"/>
      <c r="G721" s="30">
        <v>20.078140921220399</v>
      </c>
      <c r="H721" s="30">
        <v>0.12512502856159799</v>
      </c>
    </row>
    <row r="722" spans="1:8" x14ac:dyDescent="0.2">
      <c r="A722" s="30">
        <v>10.947537538809399</v>
      </c>
      <c r="B722" s="30">
        <v>0.109152734942498</v>
      </c>
      <c r="C722" s="30"/>
      <c r="G722" s="30">
        <v>20.094520489880001</v>
      </c>
      <c r="H722" s="30">
        <v>0.129095573843517</v>
      </c>
    </row>
    <row r="723" spans="1:8" x14ac:dyDescent="0.2">
      <c r="A723" s="30">
        <v>10.957365280005201</v>
      </c>
      <c r="B723" s="30">
        <v>0.107476811533219</v>
      </c>
      <c r="C723" s="30"/>
      <c r="G723" s="30">
        <v>20.102710274209802</v>
      </c>
      <c r="H723" s="30">
        <v>0.13128425288255499</v>
      </c>
    </row>
    <row r="724" spans="1:8" x14ac:dyDescent="0.2">
      <c r="A724" s="30">
        <v>10.9721068917988</v>
      </c>
      <c r="B724" s="30">
        <v>0.10498171243026801</v>
      </c>
      <c r="C724" s="30"/>
      <c r="G724" s="30">
        <v>20.110900058539599</v>
      </c>
      <c r="H724" s="30">
        <v>0.133581335698957</v>
      </c>
    </row>
    <row r="725" spans="1:8" x14ac:dyDescent="0.2">
      <c r="A725" s="30">
        <v>10.977020762396601</v>
      </c>
      <c r="B725" s="30">
        <v>0.104158114633397</v>
      </c>
      <c r="C725" s="30"/>
      <c r="G725" s="30">
        <v>20.1190898428694</v>
      </c>
      <c r="H725" s="30">
        <v>0.13594738279648699</v>
      </c>
    </row>
    <row r="726" spans="1:8" x14ac:dyDescent="0.2">
      <c r="A726" s="30">
        <v>10.9917623741902</v>
      </c>
      <c r="B726" s="30">
        <v>0.101777321727349</v>
      </c>
      <c r="C726" s="30"/>
      <c r="G726" s="30">
        <v>20.127279627199101</v>
      </c>
      <c r="H726" s="30">
        <v>0.138426910529657</v>
      </c>
    </row>
    <row r="727" spans="1:8" x14ac:dyDescent="0.2">
      <c r="A727" s="30">
        <v>11.0114178565817</v>
      </c>
      <c r="B727" s="30">
        <v>9.8713321245174096E-2</v>
      </c>
      <c r="C727" s="30"/>
      <c r="G727" s="30">
        <v>20.135469411528899</v>
      </c>
      <c r="H727" s="30">
        <v>0.14108823936874401</v>
      </c>
    </row>
    <row r="728" spans="1:8" x14ac:dyDescent="0.2">
      <c r="A728" s="30">
        <v>11.031073338973201</v>
      </c>
      <c r="B728" s="30">
        <v>9.5752917724956199E-2</v>
      </c>
      <c r="C728" s="30"/>
      <c r="G728" s="30">
        <v>20.143659195858699</v>
      </c>
      <c r="H728" s="30">
        <v>0.14393251731106699</v>
      </c>
    </row>
    <row r="729" spans="1:8" x14ac:dyDescent="0.2">
      <c r="A729" s="30">
        <v>11.040901080169</v>
      </c>
      <c r="B729" s="30">
        <v>9.4292461928095803E-2</v>
      </c>
      <c r="C729" s="30"/>
      <c r="G729" s="30">
        <v>20.1518489801885</v>
      </c>
      <c r="H729" s="30">
        <v>0.146791828948096</v>
      </c>
    </row>
    <row r="730" spans="1:8" x14ac:dyDescent="0.2">
      <c r="A730" s="30">
        <v>11.0507288213647</v>
      </c>
      <c r="B730" s="30">
        <v>9.2867779873249998E-2</v>
      </c>
      <c r="C730" s="30"/>
      <c r="G730" s="30">
        <v>20.160038764518301</v>
      </c>
      <c r="H730" s="30">
        <v>0.14978675608443001</v>
      </c>
    </row>
    <row r="731" spans="1:8" x14ac:dyDescent="0.2">
      <c r="A731" s="30">
        <v>11.0703843037562</v>
      </c>
      <c r="B731" s="30">
        <v>9.0068854378377305E-2</v>
      </c>
      <c r="C731" s="30"/>
      <c r="G731" s="30">
        <v>20.168228548848099</v>
      </c>
      <c r="H731" s="30">
        <v>0.152932251337415</v>
      </c>
    </row>
    <row r="732" spans="1:8" x14ac:dyDescent="0.2">
      <c r="A732" s="30">
        <v>11.075298174354099</v>
      </c>
      <c r="B732" s="30">
        <v>8.93853987561469E-2</v>
      </c>
      <c r="C732" s="30"/>
      <c r="G732" s="30">
        <v>20.1764183331778</v>
      </c>
      <c r="H732" s="30">
        <v>0.15628979716562699</v>
      </c>
    </row>
    <row r="733" spans="1:8" x14ac:dyDescent="0.2">
      <c r="A733" s="30">
        <v>11.090039786147599</v>
      </c>
      <c r="B733" s="30">
        <v>8.7371439371220397E-2</v>
      </c>
      <c r="C733" s="30"/>
      <c r="G733" s="30">
        <v>20.184608117507601</v>
      </c>
      <c r="H733" s="30">
        <v>0.15973371033848099</v>
      </c>
    </row>
    <row r="734" spans="1:8" x14ac:dyDescent="0.2">
      <c r="A734" s="30">
        <v>11.1047813979413</v>
      </c>
      <c r="B734" s="30">
        <v>8.5398905818249896E-2</v>
      </c>
      <c r="C734" s="30"/>
      <c r="G734" s="30">
        <v>20.192797901837402</v>
      </c>
      <c r="H734" s="30">
        <v>0.163303129319393</v>
      </c>
    </row>
    <row r="735" spans="1:8" x14ac:dyDescent="0.2">
      <c r="A735" s="30">
        <v>11.109695268539101</v>
      </c>
      <c r="B735" s="30">
        <v>8.4758666362068705E-2</v>
      </c>
      <c r="C735" s="30"/>
      <c r="G735" s="30">
        <v>20.200987686167199</v>
      </c>
      <c r="H735" s="30">
        <v>0.167025219532562</v>
      </c>
    </row>
    <row r="736" spans="1:8" x14ac:dyDescent="0.2">
      <c r="A736" s="30">
        <v>11.1342646215285</v>
      </c>
      <c r="B736" s="30">
        <v>8.1617354870728104E-2</v>
      </c>
      <c r="C736" s="30"/>
      <c r="G736" s="30">
        <v>20.209177470497</v>
      </c>
      <c r="H736" s="30">
        <v>0.17085707888394699</v>
      </c>
    </row>
    <row r="737" spans="1:8" x14ac:dyDescent="0.2">
      <c r="A737" s="30">
        <v>11.1391784921263</v>
      </c>
      <c r="B737" s="30">
        <v>8.0998992376287104E-2</v>
      </c>
      <c r="C737" s="30"/>
      <c r="G737" s="30">
        <v>20.217367254826801</v>
      </c>
      <c r="H737" s="30">
        <v>0.17485964801071599</v>
      </c>
    </row>
    <row r="738" spans="1:8" x14ac:dyDescent="0.2">
      <c r="A738" s="30">
        <v>11.158833974517799</v>
      </c>
      <c r="B738" s="30">
        <v>7.8574774686687901E-2</v>
      </c>
      <c r="C738" s="30"/>
      <c r="G738" s="30">
        <v>20.225557039156499</v>
      </c>
      <c r="H738" s="30">
        <v>0.17903239481903799</v>
      </c>
    </row>
    <row r="739" spans="1:8" x14ac:dyDescent="0.2">
      <c r="A739" s="30">
        <v>11.168661715713499</v>
      </c>
      <c r="B739" s="30">
        <v>7.7390138506517103E-2</v>
      </c>
      <c r="C739" s="30"/>
      <c r="G739" s="30">
        <v>20.2337468234863</v>
      </c>
      <c r="H739" s="30">
        <v>0.18332084359158299</v>
      </c>
    </row>
    <row r="740" spans="1:8" x14ac:dyDescent="0.2">
      <c r="A740" s="30">
        <v>11.1834033275072</v>
      </c>
      <c r="B740" s="30">
        <v>7.5656387831595895E-2</v>
      </c>
      <c r="C740" s="30"/>
      <c r="G740" s="30">
        <v>20.2419366078161</v>
      </c>
      <c r="H740" s="30">
        <v>0.18791794824270799</v>
      </c>
    </row>
    <row r="741" spans="1:8" x14ac:dyDescent="0.2">
      <c r="A741" s="30">
        <v>11.2030588098986</v>
      </c>
      <c r="B741" s="30">
        <v>7.3408268023768194E-2</v>
      </c>
      <c r="C741" s="30"/>
      <c r="G741" s="30">
        <v>20.250126392145901</v>
      </c>
      <c r="H741" s="30">
        <v>0.192615204153916</v>
      </c>
    </row>
    <row r="742" spans="1:8" x14ac:dyDescent="0.2">
      <c r="A742" s="30">
        <v>11.2079726804965</v>
      </c>
      <c r="B742" s="30">
        <v>7.2852346559137596E-2</v>
      </c>
      <c r="C742" s="30"/>
      <c r="G742" s="30">
        <v>20.258316176475699</v>
      </c>
      <c r="H742" s="30">
        <v>0.197374226162776</v>
      </c>
    </row>
    <row r="743" spans="1:8" x14ac:dyDescent="0.2">
      <c r="A743" s="30">
        <v>11.232542033485901</v>
      </c>
      <c r="B743" s="30">
        <v>7.0131384304641498E-2</v>
      </c>
      <c r="C743" s="30"/>
      <c r="G743" s="30">
        <v>20.2665059608055</v>
      </c>
      <c r="H743" s="30">
        <v>0.20230313278036899</v>
      </c>
    </row>
    <row r="744" spans="1:8" x14ac:dyDescent="0.2">
      <c r="A744" s="30">
        <v>11.2571113864752</v>
      </c>
      <c r="B744" s="30">
        <v>6.7526276240395297E-2</v>
      </c>
      <c r="C744" s="30"/>
      <c r="G744" s="30">
        <v>20.274695745135201</v>
      </c>
      <c r="H744" s="30">
        <v>0.20737210556949201</v>
      </c>
    </row>
    <row r="745" spans="1:8" x14ac:dyDescent="0.2">
      <c r="A745" s="30">
        <v>11.266939127671</v>
      </c>
      <c r="B745" s="30">
        <v>6.6506595068104996E-2</v>
      </c>
      <c r="C745" s="30"/>
      <c r="G745" s="30">
        <v>20.282885529464998</v>
      </c>
      <c r="H745" s="30">
        <v>0.21260082964200899</v>
      </c>
    </row>
    <row r="746" spans="1:8" x14ac:dyDescent="0.2">
      <c r="A746" s="30">
        <v>11.2865946100624</v>
      </c>
      <c r="B746" s="30">
        <v>6.4551532376899201E-2</v>
      </c>
      <c r="C746" s="30"/>
      <c r="G746" s="30">
        <v>20.291075313794799</v>
      </c>
      <c r="H746" s="30">
        <v>0.21799425205034201</v>
      </c>
    </row>
    <row r="747" spans="1:8" x14ac:dyDescent="0.2">
      <c r="A747" s="30">
        <v>11.296422351258199</v>
      </c>
      <c r="B747" s="30">
        <v>6.3593774542623202E-2</v>
      </c>
      <c r="C747" s="30"/>
      <c r="G747" s="30">
        <v>20.2992650981246</v>
      </c>
      <c r="H747" s="30">
        <v>0.223524429980787</v>
      </c>
    </row>
    <row r="748" spans="1:8" x14ac:dyDescent="0.2">
      <c r="A748" s="30">
        <v>11.316077833649601</v>
      </c>
      <c r="B748" s="30">
        <v>6.1767942050560798E-2</v>
      </c>
      <c r="C748" s="30"/>
      <c r="G748" s="30">
        <v>20.307454882454401</v>
      </c>
      <c r="H748" s="30">
        <v>0.22920883835897901</v>
      </c>
    </row>
    <row r="749" spans="1:8" x14ac:dyDescent="0.2">
      <c r="A749" s="30">
        <v>11.3308194454433</v>
      </c>
      <c r="B749" s="30">
        <v>6.0363825933168601E-2</v>
      </c>
      <c r="C749" s="30"/>
      <c r="G749" s="30">
        <v>20.315644666784198</v>
      </c>
      <c r="H749" s="30">
        <v>0.23503050153956401</v>
      </c>
    </row>
    <row r="750" spans="1:8" x14ac:dyDescent="0.2">
      <c r="A750" s="30">
        <v>11.3504749278347</v>
      </c>
      <c r="B750" s="30">
        <v>5.8536606276801899E-2</v>
      </c>
      <c r="C750" s="30"/>
      <c r="G750" s="30">
        <v>20.3238344511139</v>
      </c>
      <c r="H750" s="30">
        <v>0.24102844727464701</v>
      </c>
    </row>
    <row r="751" spans="1:8" x14ac:dyDescent="0.2">
      <c r="A751" s="30">
        <v>11.360302669030499</v>
      </c>
      <c r="B751" s="30">
        <v>5.7651985399765099E-2</v>
      </c>
      <c r="C751" s="30"/>
      <c r="G751" s="30">
        <v>20.332024235443701</v>
      </c>
      <c r="H751" s="30">
        <v>0.24723609315432099</v>
      </c>
    </row>
    <row r="752" spans="1:8" x14ac:dyDescent="0.2">
      <c r="A752" s="30">
        <v>11.379958151422001</v>
      </c>
      <c r="B752" s="30">
        <v>5.5970545289550699E-2</v>
      </c>
      <c r="C752" s="30"/>
      <c r="G752" s="30">
        <v>20.340214019773502</v>
      </c>
      <c r="H752" s="30">
        <v>0.25362941910223802</v>
      </c>
    </row>
    <row r="753" spans="1:8" x14ac:dyDescent="0.2">
      <c r="A753" s="30">
        <v>11.3946997632156</v>
      </c>
      <c r="B753" s="30">
        <v>5.4732396192691699E-2</v>
      </c>
      <c r="C753" s="30"/>
      <c r="G753" s="30">
        <v>20.348403804103299</v>
      </c>
      <c r="H753" s="30">
        <v>0.26012174772964503</v>
      </c>
    </row>
    <row r="754" spans="1:8" x14ac:dyDescent="0.2">
      <c r="A754" s="30">
        <v>11.4143552456071</v>
      </c>
      <c r="B754" s="30">
        <v>5.3097371172404699E-2</v>
      </c>
      <c r="C754" s="30"/>
      <c r="G754" s="30">
        <v>20.3565935884331</v>
      </c>
      <c r="H754" s="30">
        <v>0.26681820187958799</v>
      </c>
    </row>
    <row r="755" spans="1:8" x14ac:dyDescent="0.2">
      <c r="A755" s="30">
        <v>11.4241829868028</v>
      </c>
      <c r="B755" s="30">
        <v>5.2293148339915801E-2</v>
      </c>
      <c r="C755" s="30"/>
      <c r="G755" s="30">
        <v>20.364783372762901</v>
      </c>
      <c r="H755" s="30">
        <v>0.27361245204478601</v>
      </c>
    </row>
    <row r="756" spans="1:8" x14ac:dyDescent="0.2">
      <c r="A756" s="30">
        <v>11.453666210390001</v>
      </c>
      <c r="B756" s="30">
        <v>4.9991559864539702E-2</v>
      </c>
      <c r="C756" s="30"/>
      <c r="G756" s="30">
        <v>20.372973157092598</v>
      </c>
      <c r="H756" s="30">
        <v>0.280609925251676</v>
      </c>
    </row>
    <row r="757" spans="1:8" x14ac:dyDescent="0.2">
      <c r="A757" s="30">
        <v>11.4585800809879</v>
      </c>
      <c r="B757" s="30">
        <v>4.9617611293877997E-2</v>
      </c>
      <c r="C757" s="30"/>
      <c r="G757" s="30">
        <v>20.381162941422399</v>
      </c>
      <c r="H757" s="30">
        <v>0.28778365673793999</v>
      </c>
    </row>
    <row r="758" spans="1:8" x14ac:dyDescent="0.2">
      <c r="A758" s="30">
        <v>11.4880633045751</v>
      </c>
      <c r="B758" s="30">
        <v>4.7428252429419199E-2</v>
      </c>
      <c r="C758" s="30"/>
      <c r="G758" s="30">
        <v>20.3893527257522</v>
      </c>
      <c r="H758" s="30">
        <v>0.29513484787697503</v>
      </c>
    </row>
    <row r="759" spans="1:8" x14ac:dyDescent="0.2">
      <c r="A759" s="30">
        <v>11.492977175172999</v>
      </c>
      <c r="B759" s="30">
        <v>4.7080314277262503E-2</v>
      </c>
      <c r="C759" s="30"/>
      <c r="G759" s="30">
        <v>20.397542510082001</v>
      </c>
      <c r="H759" s="30">
        <v>0.302670965934702</v>
      </c>
    </row>
    <row r="760" spans="1:8" x14ac:dyDescent="0.2">
      <c r="A760" s="30">
        <v>11.522460398760201</v>
      </c>
      <c r="B760" s="30">
        <v>4.4983690522115198E-2</v>
      </c>
      <c r="C760" s="30"/>
      <c r="G760" s="30">
        <v>20.405732294411798</v>
      </c>
      <c r="H760" s="30">
        <v>0.31026750650983198</v>
      </c>
    </row>
    <row r="761" spans="1:8" x14ac:dyDescent="0.2">
      <c r="A761" s="30">
        <v>11.532288139955901</v>
      </c>
      <c r="B761" s="30">
        <v>4.4292633537413598E-2</v>
      </c>
      <c r="C761" s="30"/>
      <c r="G761" s="30">
        <v>20.413922078741599</v>
      </c>
      <c r="H761" s="30">
        <v>0.31811938637236098</v>
      </c>
    </row>
    <row r="762" spans="1:8" x14ac:dyDescent="0.2">
      <c r="A762" s="30">
        <v>11.5519436223474</v>
      </c>
      <c r="B762" s="30">
        <v>4.2954431185363802E-2</v>
      </c>
      <c r="C762" s="30"/>
      <c r="G762" s="30">
        <v>20.422111863071301</v>
      </c>
      <c r="H762" s="30">
        <v>0.32601658314161902</v>
      </c>
    </row>
    <row r="763" spans="1:8" x14ac:dyDescent="0.2">
      <c r="A763" s="30">
        <v>11.5765129753367</v>
      </c>
      <c r="B763" s="30">
        <v>4.1350821134446998E-2</v>
      </c>
      <c r="C763" s="30"/>
      <c r="G763" s="30">
        <v>20.430301647401102</v>
      </c>
      <c r="H763" s="30">
        <v>0.33410684018651399</v>
      </c>
    </row>
    <row r="764" spans="1:8" x14ac:dyDescent="0.2">
      <c r="A764" s="30">
        <v>11.586340716532501</v>
      </c>
      <c r="B764" s="30">
        <v>4.0720057835882499E-2</v>
      </c>
      <c r="C764" s="30"/>
      <c r="G764" s="30">
        <v>20.438491431730899</v>
      </c>
      <c r="H764" s="30">
        <v>0.34226792657133998</v>
      </c>
    </row>
    <row r="765" spans="1:8" x14ac:dyDescent="0.2">
      <c r="A765" s="30">
        <v>11.6158239401197</v>
      </c>
      <c r="B765" s="30">
        <v>3.8879664050583997E-2</v>
      </c>
      <c r="C765" s="30"/>
      <c r="G765" s="30">
        <v>20.4466812160607</v>
      </c>
      <c r="H765" s="30">
        <v>0.350504449406635</v>
      </c>
    </row>
    <row r="766" spans="1:8" x14ac:dyDescent="0.2">
      <c r="A766" s="30">
        <v>11.6207378107176</v>
      </c>
      <c r="B766" s="30">
        <v>3.8585836871082302E-2</v>
      </c>
      <c r="C766" s="30"/>
      <c r="G766" s="30">
        <v>20.454871000390501</v>
      </c>
      <c r="H766" s="30">
        <v>0.35891062878997798</v>
      </c>
    </row>
    <row r="767" spans="1:8" x14ac:dyDescent="0.2">
      <c r="A767" s="30">
        <v>11.645307163706899</v>
      </c>
      <c r="B767" s="30">
        <v>3.7141948725968897E-2</v>
      </c>
      <c r="C767" s="30"/>
      <c r="G767" s="30">
        <v>20.463060784720302</v>
      </c>
      <c r="H767" s="30">
        <v>0.367455466115713</v>
      </c>
    </row>
    <row r="768" spans="1:8" x14ac:dyDescent="0.2">
      <c r="A768" s="30">
        <v>11.6698765166963</v>
      </c>
      <c r="B768" s="30">
        <v>3.5715834198060001E-2</v>
      </c>
      <c r="C768" s="30"/>
      <c r="G768" s="30">
        <v>20.47125056905</v>
      </c>
      <c r="H768" s="30">
        <v>0.37607692517911501</v>
      </c>
    </row>
    <row r="769" spans="1:8" x14ac:dyDescent="0.2">
      <c r="A769" s="30">
        <v>11.679704257892</v>
      </c>
      <c r="B769" s="30">
        <v>3.5163394620148801E-2</v>
      </c>
      <c r="C769" s="30"/>
      <c r="G769" s="30">
        <v>20.4794403533798</v>
      </c>
      <c r="H769" s="30">
        <v>0.38482188160578701</v>
      </c>
    </row>
    <row r="770" spans="1:8" x14ac:dyDescent="0.2">
      <c r="A770" s="30">
        <v>11.709187481479301</v>
      </c>
      <c r="B770" s="30">
        <v>3.3618316422010797E-2</v>
      </c>
      <c r="C770" s="30"/>
      <c r="G770" s="30">
        <v>20.487630137709601</v>
      </c>
      <c r="H770" s="30">
        <v>0.39377302120998797</v>
      </c>
    </row>
    <row r="771" spans="1:8" x14ac:dyDescent="0.2">
      <c r="A771" s="30">
        <v>11.723929093272799</v>
      </c>
      <c r="B771" s="30">
        <v>3.28342385346692E-2</v>
      </c>
      <c r="C771" s="30"/>
      <c r="G771" s="30">
        <v>20.495819922039399</v>
      </c>
      <c r="H771" s="30">
        <v>0.40283841942369097</v>
      </c>
    </row>
    <row r="772" spans="1:8" x14ac:dyDescent="0.2">
      <c r="A772" s="30">
        <v>11.7435845756644</v>
      </c>
      <c r="B772" s="30">
        <v>3.1810733338055598E-2</v>
      </c>
      <c r="C772" s="30"/>
      <c r="G772" s="30">
        <v>20.5040097063692</v>
      </c>
      <c r="H772" s="30">
        <v>0.41194858650153299</v>
      </c>
    </row>
    <row r="773" spans="1:8" x14ac:dyDescent="0.2">
      <c r="A773" s="30">
        <v>11.773067799251599</v>
      </c>
      <c r="B773" s="30">
        <v>3.0356723721023798E-2</v>
      </c>
      <c r="C773" s="30"/>
      <c r="G773" s="30">
        <v>20.512199490699</v>
      </c>
      <c r="H773" s="30">
        <v>0.42119834425654301</v>
      </c>
    </row>
    <row r="774" spans="1:8" x14ac:dyDescent="0.2">
      <c r="A774" s="30">
        <v>11.782895540447299</v>
      </c>
      <c r="B774" s="30">
        <v>2.9868191672209901E-2</v>
      </c>
      <c r="C774" s="30"/>
      <c r="G774" s="30">
        <v>20.520389275028698</v>
      </c>
      <c r="H774" s="30">
        <v>0.430575035184873</v>
      </c>
    </row>
    <row r="775" spans="1:8" x14ac:dyDescent="0.2">
      <c r="A775" s="30">
        <v>11.807464893436601</v>
      </c>
      <c r="B775" s="30">
        <v>2.8703142208127301E-2</v>
      </c>
      <c r="C775" s="30"/>
      <c r="G775" s="30">
        <v>20.528579059358499</v>
      </c>
      <c r="H775" s="30">
        <v>0.44002611596169</v>
      </c>
    </row>
    <row r="776" spans="1:8" x14ac:dyDescent="0.2">
      <c r="A776" s="30">
        <v>11.8369481170238</v>
      </c>
      <c r="B776" s="30">
        <v>2.7382594120860099E-2</v>
      </c>
      <c r="C776" s="30"/>
      <c r="G776" s="30">
        <v>20.5367688436883</v>
      </c>
      <c r="H776" s="30">
        <v>0.44957667090745002</v>
      </c>
    </row>
    <row r="777" spans="1:8" x14ac:dyDescent="0.2">
      <c r="A777" s="30">
        <v>11.8418619876217</v>
      </c>
      <c r="B777" s="30">
        <v>2.71735270252507E-2</v>
      </c>
      <c r="C777" s="30"/>
      <c r="G777" s="30">
        <v>20.544958628018101</v>
      </c>
      <c r="H777" s="30">
        <v>0.459240278265304</v>
      </c>
    </row>
    <row r="778" spans="1:8" x14ac:dyDescent="0.2">
      <c r="A778" s="30">
        <v>11.871345211208901</v>
      </c>
      <c r="B778" s="30">
        <v>2.5940552299498501E-2</v>
      </c>
      <c r="C778" s="30"/>
      <c r="G778" s="30">
        <v>20.553148412347898</v>
      </c>
      <c r="H778" s="30">
        <v>0.46901409242127001</v>
      </c>
    </row>
    <row r="779" spans="1:8" x14ac:dyDescent="0.2">
      <c r="A779" s="30">
        <v>11.9008284347962</v>
      </c>
      <c r="B779" s="30">
        <v>2.4804052723691801E-2</v>
      </c>
      <c r="C779" s="30"/>
      <c r="G779" s="30">
        <v>20.561338196677699</v>
      </c>
      <c r="H779" s="30">
        <v>0.47894880696322001</v>
      </c>
    </row>
    <row r="780" spans="1:8" x14ac:dyDescent="0.2">
      <c r="A780" s="30">
        <v>11.915570046589799</v>
      </c>
      <c r="B780" s="30">
        <v>2.42502355692048E-2</v>
      </c>
      <c r="C780" s="30"/>
      <c r="G780" s="30">
        <v>20.569527981007401</v>
      </c>
      <c r="H780" s="30">
        <v>0.48906335011923402</v>
      </c>
    </row>
    <row r="781" spans="1:8" x14ac:dyDescent="0.2">
      <c r="A781" s="30">
        <v>11.935225528981301</v>
      </c>
      <c r="B781" s="30">
        <v>2.3511203645401199E-2</v>
      </c>
      <c r="C781" s="30"/>
      <c r="G781" s="30">
        <v>20.577717765337201</v>
      </c>
      <c r="H781" s="30">
        <v>0.49913553710257502</v>
      </c>
    </row>
    <row r="782" spans="1:8" x14ac:dyDescent="0.2">
      <c r="A782" s="30">
        <v>11.9647087525685</v>
      </c>
      <c r="B782" s="30">
        <v>2.2468568842472999E-2</v>
      </c>
      <c r="C782" s="30"/>
      <c r="G782" s="30">
        <v>20.585907549666999</v>
      </c>
      <c r="H782" s="30">
        <v>0.50922449982856699</v>
      </c>
    </row>
    <row r="783" spans="1:8" x14ac:dyDescent="0.2">
      <c r="A783" s="30">
        <v>11.999105846753601</v>
      </c>
      <c r="B783" s="30">
        <v>2.1335865630289799E-2</v>
      </c>
      <c r="C783" s="30"/>
      <c r="G783" s="30">
        <v>20.5940973339968</v>
      </c>
      <c r="H783" s="30">
        <v>0.519413654404703</v>
      </c>
    </row>
    <row r="784" spans="1:8" x14ac:dyDescent="0.2">
      <c r="A784" s="30">
        <v>12.0285890703408</v>
      </c>
      <c r="B784" s="30">
        <v>2.0404504901421001E-2</v>
      </c>
      <c r="C784" s="30"/>
      <c r="G784" s="30">
        <v>20.602287118326601</v>
      </c>
      <c r="H784" s="30">
        <v>0.52963830625463604</v>
      </c>
    </row>
    <row r="785" spans="1:8" x14ac:dyDescent="0.2">
      <c r="A785" s="30">
        <v>12.062986164525899</v>
      </c>
      <c r="B785" s="30">
        <v>1.9375075654283501E-2</v>
      </c>
      <c r="C785" s="30"/>
      <c r="G785" s="30">
        <v>20.610476902656401</v>
      </c>
      <c r="H785" s="30">
        <v>0.53989574431819398</v>
      </c>
    </row>
    <row r="786" spans="1:8" x14ac:dyDescent="0.2">
      <c r="A786" s="30">
        <v>12.0924693881131</v>
      </c>
      <c r="B786" s="30">
        <v>1.8640045612907899E-2</v>
      </c>
      <c r="C786" s="30"/>
      <c r="G786" s="30">
        <v>20.618666686986099</v>
      </c>
      <c r="H786" s="30">
        <v>0.55027740562176897</v>
      </c>
    </row>
    <row r="787" spans="1:8" x14ac:dyDescent="0.2">
      <c r="A787" s="30">
        <v>12.0973832587109</v>
      </c>
      <c r="B787" s="30">
        <v>1.8514569642283301E-2</v>
      </c>
      <c r="C787" s="30"/>
      <c r="G787" s="30">
        <v>20.6268564713159</v>
      </c>
      <c r="H787" s="30">
        <v>0.56076023560736998</v>
      </c>
    </row>
    <row r="788" spans="1:8" x14ac:dyDescent="0.2">
      <c r="A788" s="30">
        <v>12.126866482298199</v>
      </c>
      <c r="B788" s="30">
        <v>1.7762592431712299E-2</v>
      </c>
      <c r="C788" s="30"/>
      <c r="G788" s="30">
        <v>20.635046255645701</v>
      </c>
      <c r="H788" s="30">
        <v>0.57118796985056697</v>
      </c>
    </row>
    <row r="789" spans="1:8" x14ac:dyDescent="0.2">
      <c r="A789" s="30">
        <v>12.1563497058854</v>
      </c>
      <c r="B789" s="30">
        <v>1.7056529626909799E-2</v>
      </c>
      <c r="C789" s="30"/>
      <c r="G789" s="30">
        <v>20.643236039975498</v>
      </c>
      <c r="H789" s="30">
        <v>0.58163542951237301</v>
      </c>
    </row>
    <row r="790" spans="1:8" x14ac:dyDescent="0.2">
      <c r="A790" s="30">
        <v>12.190746800070499</v>
      </c>
      <c r="B790" s="30">
        <v>1.62310767775561E-2</v>
      </c>
      <c r="C790" s="30"/>
      <c r="G790" s="30">
        <v>20.651425824305299</v>
      </c>
      <c r="H790" s="30">
        <v>0.59208576906700705</v>
      </c>
    </row>
    <row r="791" spans="1:8" x14ac:dyDescent="0.2">
      <c r="A791" s="30">
        <v>12.215316153059799</v>
      </c>
      <c r="B791" s="30">
        <v>1.56733605141024E-2</v>
      </c>
      <c r="C791" s="30"/>
      <c r="G791" s="30">
        <v>20.659615608635001</v>
      </c>
      <c r="H791" s="30">
        <v>0.60253266792856097</v>
      </c>
    </row>
    <row r="792" spans="1:8" x14ac:dyDescent="0.2">
      <c r="A792" s="30">
        <v>12.220230023657701</v>
      </c>
      <c r="B792" s="30">
        <v>1.5564890897853E-2</v>
      </c>
      <c r="C792" s="30"/>
      <c r="G792" s="30">
        <v>20.667805392964802</v>
      </c>
      <c r="H792" s="30">
        <v>0.61295257173754103</v>
      </c>
    </row>
    <row r="793" spans="1:8" x14ac:dyDescent="0.2">
      <c r="A793" s="30">
        <v>12.2546271178428</v>
      </c>
      <c r="B793" s="30">
        <v>1.48468463240748E-2</v>
      </c>
      <c r="C793" s="30"/>
      <c r="G793" s="30">
        <v>20.675995177294599</v>
      </c>
      <c r="H793" s="30">
        <v>0.62339154460060098</v>
      </c>
    </row>
    <row r="794" spans="1:8" x14ac:dyDescent="0.2">
      <c r="A794" s="30">
        <v>12.284110341430001</v>
      </c>
      <c r="B794" s="30">
        <v>1.43651910794085E-2</v>
      </c>
      <c r="C794" s="30"/>
      <c r="G794" s="30">
        <v>20.6841849616244</v>
      </c>
      <c r="H794" s="30">
        <v>0.63378513175804896</v>
      </c>
    </row>
    <row r="795" spans="1:8" x14ac:dyDescent="0.2">
      <c r="A795" s="30">
        <v>12.3185074356151</v>
      </c>
      <c r="B795" s="30">
        <v>1.36965129415791E-2</v>
      </c>
      <c r="C795" s="30"/>
      <c r="G795" s="30">
        <v>20.692374745954201</v>
      </c>
      <c r="H795" s="30">
        <v>0.64414834526025</v>
      </c>
    </row>
    <row r="796" spans="1:8" x14ac:dyDescent="0.2">
      <c r="A796" s="30">
        <v>12.347990659202299</v>
      </c>
      <c r="B796" s="30">
        <v>1.31761075469472E-2</v>
      </c>
      <c r="C796" s="30"/>
      <c r="G796" s="30">
        <v>20.700564530284002</v>
      </c>
      <c r="H796" s="30">
        <v>0.65456606924298799</v>
      </c>
    </row>
    <row r="797" spans="1:8" x14ac:dyDescent="0.2">
      <c r="A797" s="30">
        <v>12.3725600121917</v>
      </c>
      <c r="B797" s="30">
        <v>1.2782003576070899E-2</v>
      </c>
      <c r="C797" s="30"/>
      <c r="G797" s="30">
        <v>20.708754314613799</v>
      </c>
      <c r="H797" s="30">
        <v>0.66494822635696904</v>
      </c>
    </row>
    <row r="798" spans="1:8" x14ac:dyDescent="0.2">
      <c r="A798" s="30">
        <v>12.3823877533874</v>
      </c>
      <c r="B798" s="30">
        <v>1.26181447774949E-2</v>
      </c>
      <c r="C798" s="30"/>
      <c r="G798" s="30">
        <v>20.7169440989435</v>
      </c>
      <c r="H798" s="30">
        <v>0.675178079637065</v>
      </c>
    </row>
    <row r="799" spans="1:8" x14ac:dyDescent="0.2">
      <c r="A799" s="30">
        <v>12.411870976974701</v>
      </c>
      <c r="B799" s="30">
        <v>1.21395246347117E-2</v>
      </c>
      <c r="C799" s="30"/>
      <c r="G799" s="30">
        <v>20.725133883273301</v>
      </c>
      <c r="H799" s="30">
        <v>0.68538557189410398</v>
      </c>
    </row>
    <row r="800" spans="1:8" x14ac:dyDescent="0.2">
      <c r="A800" s="30">
        <v>12.4462680711597</v>
      </c>
      <c r="B800" s="30">
        <v>1.17369884180633E-2</v>
      </c>
      <c r="C800" s="30"/>
      <c r="G800" s="30">
        <v>20.733323667603099</v>
      </c>
      <c r="H800" s="30">
        <v>0.69547656885860498</v>
      </c>
    </row>
    <row r="801" spans="1:8" x14ac:dyDescent="0.2">
      <c r="A801" s="30">
        <v>12.4757512947469</v>
      </c>
      <c r="B801" s="30">
        <v>1.13158253684462E-2</v>
      </c>
      <c r="C801" s="30"/>
      <c r="G801" s="30">
        <v>20.741513451932899</v>
      </c>
      <c r="H801" s="30">
        <v>0.70550602703183896</v>
      </c>
    </row>
    <row r="802" spans="1:8" x14ac:dyDescent="0.2">
      <c r="A802" s="30">
        <v>12.510148388932</v>
      </c>
      <c r="B802" s="30">
        <v>1.08608474773673E-2</v>
      </c>
      <c r="C802" s="30"/>
      <c r="G802" s="30">
        <v>20.7497032362627</v>
      </c>
      <c r="H802" s="30">
        <v>0.71548028053775703</v>
      </c>
    </row>
    <row r="803" spans="1:8" x14ac:dyDescent="0.2">
      <c r="A803" s="30">
        <v>12.5396316125192</v>
      </c>
      <c r="B803" s="30">
        <v>1.0527776741982801E-2</v>
      </c>
      <c r="C803" s="30"/>
      <c r="G803" s="30">
        <v>20.757893020592402</v>
      </c>
      <c r="H803" s="30">
        <v>0.72538457826636205</v>
      </c>
    </row>
    <row r="804" spans="1:8" x14ac:dyDescent="0.2">
      <c r="A804" s="30">
        <v>12.5691148361065</v>
      </c>
      <c r="B804" s="30">
        <v>1.021841813883E-2</v>
      </c>
      <c r="C804" s="30"/>
      <c r="G804" s="30">
        <v>20.766082804922199</v>
      </c>
      <c r="H804" s="30">
        <v>0.73524032432027897</v>
      </c>
    </row>
    <row r="805" spans="1:8" x14ac:dyDescent="0.2">
      <c r="A805" s="30">
        <v>12.603511930291599</v>
      </c>
      <c r="B805" s="30">
        <v>9.8795035433104292E-3</v>
      </c>
      <c r="C805" s="30"/>
      <c r="G805" s="30">
        <v>20.774272589252</v>
      </c>
      <c r="H805" s="30">
        <v>0.74490934822397004</v>
      </c>
    </row>
    <row r="806" spans="1:8" x14ac:dyDescent="0.2">
      <c r="A806" s="30">
        <v>12.632995153878801</v>
      </c>
      <c r="B806" s="30">
        <v>9.5957246191853904E-3</v>
      </c>
      <c r="C806" s="30"/>
      <c r="G806" s="30">
        <v>20.782462373581801</v>
      </c>
      <c r="H806" s="30">
        <v>0.75449919554651601</v>
      </c>
    </row>
    <row r="807" spans="1:8" x14ac:dyDescent="0.2">
      <c r="A807" s="30">
        <v>12.6673922480639</v>
      </c>
      <c r="B807" s="30">
        <v>9.3114724758970695E-3</v>
      </c>
      <c r="C807" s="30"/>
      <c r="G807" s="30">
        <v>20.790652157911602</v>
      </c>
      <c r="H807" s="30">
        <v>0.763970929649467</v>
      </c>
    </row>
    <row r="808" spans="1:8" x14ac:dyDescent="0.2">
      <c r="A808" s="30">
        <v>12.696875471651101</v>
      </c>
      <c r="B808" s="30">
        <v>9.1232661169915498E-3</v>
      </c>
      <c r="C808" s="30"/>
      <c r="G808" s="30">
        <v>20.798841942241399</v>
      </c>
      <c r="H808" s="30">
        <v>0.77328875909079797</v>
      </c>
    </row>
    <row r="809" spans="1:8" x14ac:dyDescent="0.2">
      <c r="A809" s="30">
        <v>12.7312725658362</v>
      </c>
      <c r="B809" s="30">
        <v>8.9288778187070501E-3</v>
      </c>
      <c r="C809" s="30"/>
      <c r="G809" s="30">
        <v>20.8070317265711</v>
      </c>
      <c r="H809" s="30">
        <v>0.78243002957087404</v>
      </c>
    </row>
    <row r="810" spans="1:8" x14ac:dyDescent="0.2">
      <c r="A810" s="30">
        <v>12.760755789423399</v>
      </c>
      <c r="B810" s="30">
        <v>8.7766564177224494E-3</v>
      </c>
      <c r="C810" s="30"/>
      <c r="G810" s="30">
        <v>20.815221510900901</v>
      </c>
      <c r="H810" s="30">
        <v>0.79144237999477196</v>
      </c>
    </row>
    <row r="811" spans="1:8" x14ac:dyDescent="0.2">
      <c r="A811" s="30">
        <v>12.7951528836085</v>
      </c>
      <c r="B811" s="30">
        <v>8.6226463341177902E-3</v>
      </c>
      <c r="C811" s="30"/>
      <c r="G811" s="30">
        <v>20.823411295230699</v>
      </c>
      <c r="H811" s="30">
        <v>0.80031117861855205</v>
      </c>
    </row>
    <row r="812" spans="1:8" x14ac:dyDescent="0.2">
      <c r="A812" s="30">
        <v>12.824636107195699</v>
      </c>
      <c r="B812" s="30">
        <v>8.5579147894150193E-3</v>
      </c>
      <c r="C812" s="30"/>
      <c r="G812" s="30">
        <v>20.8316010795605</v>
      </c>
      <c r="H812" s="30">
        <v>0.80902674619125503</v>
      </c>
    </row>
    <row r="813" spans="1:8" x14ac:dyDescent="0.2">
      <c r="A813" s="30">
        <v>12.8590332013808</v>
      </c>
      <c r="B813" s="30">
        <v>8.4698769401198599E-3</v>
      </c>
      <c r="C813" s="30"/>
      <c r="G813" s="30">
        <v>20.8397908638903</v>
      </c>
      <c r="H813" s="30">
        <v>0.81758669909320403</v>
      </c>
    </row>
    <row r="814" spans="1:8" x14ac:dyDescent="0.2">
      <c r="A814" s="30">
        <v>12.888516424968</v>
      </c>
      <c r="B814" s="30">
        <v>8.4729454560701807E-3</v>
      </c>
      <c r="C814" s="30"/>
      <c r="G814" s="30">
        <v>20.847980648220101</v>
      </c>
      <c r="H814" s="30">
        <v>0.82597535870116501</v>
      </c>
    </row>
    <row r="815" spans="1:8" x14ac:dyDescent="0.2">
      <c r="A815" s="30">
        <v>12.9229135191531</v>
      </c>
      <c r="B815" s="30">
        <v>8.5404584422541299E-3</v>
      </c>
      <c r="C815" s="30"/>
      <c r="G815" s="30">
        <v>20.856170432549799</v>
      </c>
      <c r="H815" s="30">
        <v>0.83419620885978796</v>
      </c>
    </row>
    <row r="816" spans="1:8" x14ac:dyDescent="0.2">
      <c r="A816" s="30">
        <v>12.9523967427403</v>
      </c>
      <c r="B816" s="30">
        <v>8.60339557432949E-3</v>
      </c>
      <c r="C816" s="30"/>
      <c r="G816" s="30">
        <v>20.8643602168796</v>
      </c>
      <c r="H816" s="30">
        <v>0.84225243297573205</v>
      </c>
    </row>
    <row r="817" spans="1:8" x14ac:dyDescent="0.2">
      <c r="A817" s="30">
        <v>12.986793836925401</v>
      </c>
      <c r="B817" s="30">
        <v>8.6574843929425709E-3</v>
      </c>
      <c r="C817" s="30"/>
      <c r="G817" s="30">
        <v>20.872550001209401</v>
      </c>
      <c r="H817" s="30">
        <v>0.85014475347748797</v>
      </c>
    </row>
    <row r="818" spans="1:8" x14ac:dyDescent="0.2">
      <c r="A818" s="30">
        <v>13.0162770605126</v>
      </c>
      <c r="B818" s="30">
        <v>8.7007714631129E-3</v>
      </c>
      <c r="C818" s="30"/>
      <c r="G818" s="30">
        <v>20.880739785539198</v>
      </c>
      <c r="H818" s="30">
        <v>0.857855673220285</v>
      </c>
    </row>
    <row r="819" spans="1:8" x14ac:dyDescent="0.2">
      <c r="A819" s="30">
        <v>13.050674154697701</v>
      </c>
      <c r="B819" s="30">
        <v>8.7361316027175905E-3</v>
      </c>
      <c r="C819" s="30"/>
      <c r="G819" s="30">
        <v>20.888929569868999</v>
      </c>
      <c r="H819" s="30">
        <v>0.86538889542528896</v>
      </c>
    </row>
    <row r="820" spans="1:8" x14ac:dyDescent="0.2">
      <c r="A820" s="30">
        <v>13.080157378285</v>
      </c>
      <c r="B820" s="30">
        <v>8.80637749225106E-3</v>
      </c>
      <c r="C820" s="30"/>
      <c r="G820" s="30">
        <v>20.8971193541988</v>
      </c>
      <c r="H820" s="30">
        <v>0.87271953868846797</v>
      </c>
    </row>
    <row r="821" spans="1:8" x14ac:dyDescent="0.2">
      <c r="A821" s="30">
        <v>13.1145544724701</v>
      </c>
      <c r="B821" s="30">
        <v>8.8889557826202694E-3</v>
      </c>
      <c r="C821" s="30"/>
      <c r="G821" s="30">
        <v>20.905309138528501</v>
      </c>
      <c r="H821" s="30">
        <v>0.87989486855878396</v>
      </c>
    </row>
    <row r="822" spans="1:8" x14ac:dyDescent="0.2">
      <c r="A822" s="30">
        <v>13.1440376960573</v>
      </c>
      <c r="B822" s="30">
        <v>8.9301989502387404E-3</v>
      </c>
      <c r="C822" s="30"/>
      <c r="G822" s="30">
        <v>20.913498922858299</v>
      </c>
      <c r="H822" s="30">
        <v>0.88691777014903905</v>
      </c>
    </row>
    <row r="823" spans="1:8" x14ac:dyDescent="0.2">
      <c r="A823" s="30">
        <v>13.178434790242299</v>
      </c>
      <c r="B823" s="30">
        <v>8.9949867023790993E-3</v>
      </c>
      <c r="C823" s="30"/>
      <c r="G823" s="30">
        <v>20.9216887071881</v>
      </c>
      <c r="H823" s="30">
        <v>0.89365437308333395</v>
      </c>
    </row>
    <row r="824" spans="1:8" x14ac:dyDescent="0.2">
      <c r="A824" s="30">
        <v>13.2079180138295</v>
      </c>
      <c r="B824" s="30">
        <v>9.0851476326125405E-3</v>
      </c>
      <c r="C824" s="30"/>
      <c r="G824" s="30">
        <v>20.929878491517901</v>
      </c>
      <c r="H824" s="30">
        <v>0.90017486866188801</v>
      </c>
    </row>
    <row r="825" spans="1:8" x14ac:dyDescent="0.2">
      <c r="A825" s="30">
        <v>13.2423151080146</v>
      </c>
      <c r="B825" s="30">
        <v>9.1270152357050601E-3</v>
      </c>
      <c r="C825" s="30"/>
      <c r="G825" s="30">
        <v>20.938068275847701</v>
      </c>
      <c r="H825" s="30">
        <v>0.906479203060789</v>
      </c>
    </row>
    <row r="826" spans="1:8" x14ac:dyDescent="0.2">
      <c r="A826" s="30">
        <v>13.2717983316019</v>
      </c>
      <c r="B826" s="30">
        <v>9.1900818917592508E-3</v>
      </c>
      <c r="C826" s="30"/>
      <c r="G826" s="30">
        <v>20.946258060177499</v>
      </c>
      <c r="H826" s="30">
        <v>0.91260321693732105</v>
      </c>
    </row>
    <row r="827" spans="1:8" x14ac:dyDescent="0.2">
      <c r="A827" s="30">
        <v>13.306195425786999</v>
      </c>
      <c r="B827" s="30">
        <v>9.1830018145255404E-3</v>
      </c>
      <c r="C827" s="30"/>
      <c r="G827" s="30">
        <v>20.9544478445072</v>
      </c>
      <c r="H827" s="30">
        <v>0.91851805979318502</v>
      </c>
    </row>
    <row r="828" spans="1:8" x14ac:dyDescent="0.2">
      <c r="A828" s="30">
        <v>13.3356786493742</v>
      </c>
      <c r="B828" s="30">
        <v>9.0983390001597303E-3</v>
      </c>
      <c r="C828" s="30"/>
      <c r="G828" s="30">
        <v>20.962637628837001</v>
      </c>
      <c r="H828" s="30">
        <v>0.92424230014530595</v>
      </c>
    </row>
    <row r="829" spans="1:8" x14ac:dyDescent="0.2">
      <c r="A829" s="30">
        <v>13.370075743559299</v>
      </c>
      <c r="B829" s="30">
        <v>8.9720973964612996E-3</v>
      </c>
      <c r="C829" s="30"/>
      <c r="G829" s="30">
        <v>20.970827413166798</v>
      </c>
      <c r="H829" s="30">
        <v>0.92983579347702505</v>
      </c>
    </row>
    <row r="830" spans="1:8" x14ac:dyDescent="0.2">
      <c r="A830" s="30">
        <v>13.399558967146501</v>
      </c>
      <c r="B830" s="30">
        <v>8.8774226615422995E-3</v>
      </c>
      <c r="C830" s="30"/>
      <c r="G830" s="30">
        <v>20.979017197496599</v>
      </c>
      <c r="H830" s="30">
        <v>0.93513432438398103</v>
      </c>
    </row>
    <row r="831" spans="1:8" x14ac:dyDescent="0.2">
      <c r="A831" s="30">
        <v>13.4339560613316</v>
      </c>
      <c r="B831" s="30">
        <v>8.7808141235365105E-3</v>
      </c>
      <c r="C831" s="30"/>
      <c r="G831" s="30">
        <v>20.9872069818264</v>
      </c>
      <c r="H831" s="30">
        <v>0.94020043909623696</v>
      </c>
    </row>
    <row r="832" spans="1:8" x14ac:dyDescent="0.2">
      <c r="A832" s="30">
        <v>13.463439284918801</v>
      </c>
      <c r="B832" s="30">
        <v>8.5743660244757998E-3</v>
      </c>
      <c r="C832" s="30"/>
      <c r="G832" s="30">
        <v>20.995396766156201</v>
      </c>
      <c r="H832" s="30">
        <v>0.94506150303607295</v>
      </c>
    </row>
    <row r="833" spans="1:8" x14ac:dyDescent="0.2">
      <c r="A833" s="30">
        <v>13.492922508506</v>
      </c>
      <c r="B833" s="30">
        <v>8.3750364384642308E-3</v>
      </c>
      <c r="C833" s="30"/>
      <c r="G833" s="30">
        <v>21.003586550485899</v>
      </c>
      <c r="H833" s="30">
        <v>0.94974609030814805</v>
      </c>
    </row>
    <row r="834" spans="1:8" x14ac:dyDescent="0.2">
      <c r="A834" s="30">
        <v>13.527319602691099</v>
      </c>
      <c r="B834" s="30">
        <v>8.0718676086608196E-3</v>
      </c>
      <c r="C834" s="30"/>
      <c r="G834" s="30">
        <v>21.0117763348157</v>
      </c>
      <c r="H834" s="30">
        <v>0.95420506264208904</v>
      </c>
    </row>
    <row r="835" spans="1:8" x14ac:dyDescent="0.2">
      <c r="A835" s="30">
        <v>13.5568028262783</v>
      </c>
      <c r="B835" s="30">
        <v>7.8255602570458903E-3</v>
      </c>
      <c r="C835" s="30"/>
      <c r="G835" s="30">
        <v>21.019966119145501</v>
      </c>
      <c r="H835" s="30">
        <v>0.95850126076020503</v>
      </c>
    </row>
    <row r="836" spans="1:8" x14ac:dyDescent="0.2">
      <c r="A836" s="30">
        <v>13.591199920463399</v>
      </c>
      <c r="B836" s="30">
        <v>7.5066709525409402E-3</v>
      </c>
      <c r="C836" s="30"/>
      <c r="G836" s="30">
        <v>21.028155903475302</v>
      </c>
      <c r="H836" s="30">
        <v>0.96253564863271801</v>
      </c>
    </row>
    <row r="837" spans="1:8" x14ac:dyDescent="0.2">
      <c r="A837" s="30">
        <v>13.6206831440506</v>
      </c>
      <c r="B837" s="30">
        <v>7.20978674093897E-3</v>
      </c>
      <c r="C837" s="30"/>
      <c r="G837" s="30">
        <v>21.036345687805099</v>
      </c>
      <c r="H837" s="30">
        <v>0.96631592914938003</v>
      </c>
    </row>
    <row r="838" spans="1:8" x14ac:dyDescent="0.2">
      <c r="A838" s="30">
        <v>13.6403386264421</v>
      </c>
      <c r="B838" s="30">
        <v>7.0258206635144599E-3</v>
      </c>
      <c r="C838" s="30"/>
      <c r="G838" s="30">
        <v>21.0445354721349</v>
      </c>
      <c r="H838" s="30">
        <v>0.96991661723700395</v>
      </c>
    </row>
    <row r="839" spans="1:8" x14ac:dyDescent="0.2">
      <c r="A839" s="30">
        <v>13.655080238235699</v>
      </c>
      <c r="B839" s="30">
        <v>6.9047006957783999E-3</v>
      </c>
      <c r="C839" s="30"/>
      <c r="G839" s="30">
        <v>21.052725256464601</v>
      </c>
      <c r="H839" s="30">
        <v>0.97335084785260495</v>
      </c>
    </row>
    <row r="840" spans="1:8" x14ac:dyDescent="0.2">
      <c r="A840" s="30">
        <v>13.684563461822901</v>
      </c>
      <c r="B840" s="30">
        <v>6.7370902739032302E-3</v>
      </c>
      <c r="C840" s="30"/>
      <c r="G840" s="30">
        <v>21.060915040794399</v>
      </c>
      <c r="H840" s="30">
        <v>0.97653495413829705</v>
      </c>
    </row>
    <row r="841" spans="1:8" x14ac:dyDescent="0.2">
      <c r="A841" s="30">
        <v>13.718960556008</v>
      </c>
      <c r="B841" s="30">
        <v>6.3938729855014999E-3</v>
      </c>
      <c r="C841" s="30"/>
      <c r="G841" s="30">
        <v>21.069104825124199</v>
      </c>
      <c r="H841" s="30">
        <v>0.97953963602039196</v>
      </c>
    </row>
    <row r="842" spans="1:8" x14ac:dyDescent="0.2">
      <c r="A842" s="30">
        <v>13.7484437795953</v>
      </c>
      <c r="B842" s="30">
        <v>6.1100210117346803E-3</v>
      </c>
      <c r="C842" s="30"/>
      <c r="G842" s="30">
        <v>21.077294609454</v>
      </c>
      <c r="H842" s="30">
        <v>0.98240305557853502</v>
      </c>
    </row>
    <row r="843" spans="1:8" x14ac:dyDescent="0.2">
      <c r="A843" s="30">
        <v>13.782840873780399</v>
      </c>
      <c r="B843" s="30">
        <v>5.79994866304946E-3</v>
      </c>
      <c r="C843" s="30"/>
      <c r="G843" s="30">
        <v>21.085484393783801</v>
      </c>
      <c r="H843" s="30">
        <v>0.98495726959179097</v>
      </c>
    </row>
    <row r="844" spans="1:8" x14ac:dyDescent="0.2">
      <c r="A844" s="30">
        <v>13.8123240973676</v>
      </c>
      <c r="B844" s="30">
        <v>5.5811161040508501E-3</v>
      </c>
      <c r="C844" s="30"/>
      <c r="G844" s="30">
        <v>21.093674178113599</v>
      </c>
      <c r="H844" s="30">
        <v>0.98731693041105095</v>
      </c>
    </row>
    <row r="845" spans="1:8" x14ac:dyDescent="0.2">
      <c r="A845" s="30">
        <v>13.8467211915526</v>
      </c>
      <c r="B845" s="30">
        <v>5.3417389251097904E-3</v>
      </c>
      <c r="C845" s="30"/>
      <c r="G845" s="30">
        <v>21.110053746773101</v>
      </c>
      <c r="H845" s="30">
        <v>0.99138901004073199</v>
      </c>
    </row>
    <row r="846" spans="1:8" x14ac:dyDescent="0.2">
      <c r="A846" s="30">
        <v>13.876204415139799</v>
      </c>
      <c r="B846" s="30">
        <v>5.1284612817816301E-3</v>
      </c>
      <c r="C846" s="30"/>
      <c r="G846" s="30">
        <v>21.118243531102902</v>
      </c>
      <c r="H846" s="30">
        <v>0.99309720284329295</v>
      </c>
    </row>
    <row r="847" spans="1:8" x14ac:dyDescent="0.2">
      <c r="A847" s="30">
        <v>13.9106015093249</v>
      </c>
      <c r="B847" s="30">
        <v>4.9014924592274897E-3</v>
      </c>
      <c r="C847" s="30"/>
      <c r="G847" s="30">
        <v>21.1346230997625</v>
      </c>
      <c r="H847" s="30">
        <v>0.99595479315762103</v>
      </c>
    </row>
    <row r="848" spans="1:8" x14ac:dyDescent="0.2">
      <c r="A848" s="30">
        <v>13.940084732912201</v>
      </c>
      <c r="B848" s="30">
        <v>4.70739198153515E-3</v>
      </c>
      <c r="C848" s="30"/>
      <c r="G848" s="30">
        <v>21.1591924527518</v>
      </c>
      <c r="H848" s="30">
        <v>0.99881758500764795</v>
      </c>
    </row>
    <row r="849" spans="1:8" x14ac:dyDescent="0.2">
      <c r="A849" s="30">
        <v>13.9744818270973</v>
      </c>
      <c r="B849" s="30">
        <v>4.4754578039127198E-3</v>
      </c>
      <c r="C849" s="30"/>
      <c r="G849" s="30">
        <v>21.1673822370816</v>
      </c>
      <c r="H849" s="30">
        <v>0.99943806764634902</v>
      </c>
    </row>
    <row r="850" spans="1:8" x14ac:dyDescent="0.2">
      <c r="A850" s="30">
        <v>14.003965050684499</v>
      </c>
      <c r="B850" s="30">
        <v>4.3632752322875397E-3</v>
      </c>
      <c r="C850" s="30"/>
      <c r="G850" s="30">
        <v>21.2247107273901</v>
      </c>
      <c r="H850" s="30">
        <v>0.99832408315681398</v>
      </c>
    </row>
    <row r="851" spans="1:8" x14ac:dyDescent="0.2">
      <c r="A851" s="30">
        <v>14.0383621448696</v>
      </c>
      <c r="B851" s="30">
        <v>4.1700905403424596E-3</v>
      </c>
      <c r="C851" s="30"/>
      <c r="G851" s="30">
        <v>21.2492800803794</v>
      </c>
      <c r="H851" s="30">
        <v>0.99531395838944303</v>
      </c>
    </row>
    <row r="852" spans="1:8" x14ac:dyDescent="0.2">
      <c r="A852" s="30">
        <v>14.0432760154675</v>
      </c>
      <c r="B852" s="30">
        <v>4.1428801640699103E-3</v>
      </c>
      <c r="C852" s="30"/>
      <c r="G852" s="30">
        <v>21.265659649039002</v>
      </c>
      <c r="H852" s="30">
        <v>0.99248754127102001</v>
      </c>
    </row>
    <row r="853" spans="1:8" x14ac:dyDescent="0.2">
      <c r="A853" s="30">
        <v>14.067845368456799</v>
      </c>
      <c r="B853" s="30">
        <v>4.0333660744530002E-3</v>
      </c>
      <c r="C853" s="30"/>
      <c r="G853" s="30">
        <v>21.273849433368799</v>
      </c>
      <c r="H853" s="30">
        <v>0.99080168649067701</v>
      </c>
    </row>
    <row r="854" spans="1:8" x14ac:dyDescent="0.2">
      <c r="A854" s="30">
        <v>14.1022424626419</v>
      </c>
      <c r="B854" s="30">
        <v>3.86503429352367E-3</v>
      </c>
      <c r="C854" s="30"/>
      <c r="G854" s="30">
        <v>21.2820392176986</v>
      </c>
      <c r="H854" s="30">
        <v>0.98896571212181905</v>
      </c>
    </row>
    <row r="855" spans="1:8" x14ac:dyDescent="0.2">
      <c r="A855" s="30">
        <v>14.1317256862291</v>
      </c>
      <c r="B855" s="30">
        <v>3.72134749612887E-3</v>
      </c>
      <c r="C855" s="30"/>
      <c r="G855" s="30">
        <v>21.298418786358098</v>
      </c>
      <c r="H855" s="30">
        <v>0.98495087000636805</v>
      </c>
    </row>
    <row r="856" spans="1:8" x14ac:dyDescent="0.2">
      <c r="A856" s="30">
        <v>14.1661227804142</v>
      </c>
      <c r="B856" s="30">
        <v>3.6211788764900499E-3</v>
      </c>
      <c r="C856" s="30"/>
      <c r="G856" s="30">
        <v>21.306608570687899</v>
      </c>
      <c r="H856" s="30">
        <v>0.98269757514411205</v>
      </c>
    </row>
    <row r="857" spans="1:8" x14ac:dyDescent="0.2">
      <c r="A857" s="30">
        <v>14.1956060040014</v>
      </c>
      <c r="B857" s="30">
        <v>3.5442739304890002E-3</v>
      </c>
      <c r="C857" s="30"/>
      <c r="G857" s="30">
        <v>21.3147983550177</v>
      </c>
      <c r="H857" s="30">
        <v>0.980290076836003</v>
      </c>
    </row>
    <row r="858" spans="1:8" x14ac:dyDescent="0.2">
      <c r="A858" s="30">
        <v>14.230003098186501</v>
      </c>
      <c r="B858" s="30">
        <v>3.4026613808891401E-3</v>
      </c>
      <c r="C858" s="30"/>
      <c r="G858" s="30">
        <v>21.322988139347501</v>
      </c>
      <c r="H858" s="30">
        <v>0.97781127074344198</v>
      </c>
    </row>
    <row r="859" spans="1:8" x14ac:dyDescent="0.2">
      <c r="A859" s="30">
        <v>14.2594863217737</v>
      </c>
      <c r="B859" s="30">
        <v>3.3157794734968199E-3</v>
      </c>
      <c r="C859" s="30"/>
      <c r="G859" s="30">
        <v>21.331177923677298</v>
      </c>
      <c r="H859" s="30">
        <v>0.97516443452235702</v>
      </c>
    </row>
    <row r="860" spans="1:8" x14ac:dyDescent="0.2">
      <c r="A860" s="30">
        <v>14.293883415958801</v>
      </c>
      <c r="B860" s="30">
        <v>3.2580140329105602E-3</v>
      </c>
      <c r="C860" s="30"/>
      <c r="G860" s="30">
        <v>21.339367708007</v>
      </c>
      <c r="H860" s="30">
        <v>0.97238426431809</v>
      </c>
    </row>
    <row r="861" spans="1:8" x14ac:dyDescent="0.2">
      <c r="A861" s="30">
        <v>14.323366639546</v>
      </c>
      <c r="B861" s="30">
        <v>3.2181988228962202E-3</v>
      </c>
      <c r="C861" s="30"/>
      <c r="G861" s="30">
        <v>21.347557492336801</v>
      </c>
      <c r="H861" s="30">
        <v>0.969549245954891</v>
      </c>
    </row>
    <row r="862" spans="1:8" x14ac:dyDescent="0.2">
      <c r="A862" s="30">
        <v>14.357763733731099</v>
      </c>
      <c r="B862" s="30">
        <v>3.24225430469434E-3</v>
      </c>
      <c r="C862" s="30"/>
      <c r="G862" s="30">
        <v>21.355747276666602</v>
      </c>
      <c r="H862" s="30">
        <v>0.96660580566194998</v>
      </c>
    </row>
    <row r="863" spans="1:8" x14ac:dyDescent="0.2">
      <c r="A863" s="30">
        <v>14.3872469573183</v>
      </c>
      <c r="B863" s="30">
        <v>3.2092575213458099E-3</v>
      </c>
      <c r="C863" s="30"/>
      <c r="G863" s="30">
        <v>21.363937060996399</v>
      </c>
      <c r="H863" s="30">
        <v>0.963434520725028</v>
      </c>
    </row>
    <row r="864" spans="1:8" x14ac:dyDescent="0.2">
      <c r="A864" s="30">
        <v>14.416730180905599</v>
      </c>
      <c r="B864" s="30">
        <v>3.1864378594344202E-3</v>
      </c>
      <c r="C864" s="30"/>
      <c r="G864" s="30">
        <v>21.3721268453262</v>
      </c>
      <c r="H864" s="30">
        <v>0.96015370608657802</v>
      </c>
    </row>
    <row r="865" spans="1:8" x14ac:dyDescent="0.2">
      <c r="A865" s="30">
        <v>14.4511272750907</v>
      </c>
      <c r="B865" s="30">
        <v>3.13038554650516E-3</v>
      </c>
      <c r="C865" s="30"/>
      <c r="G865" s="30">
        <v>21.380316629656001</v>
      </c>
      <c r="H865" s="30">
        <v>0.95679959159666095</v>
      </c>
    </row>
    <row r="866" spans="1:8" x14ac:dyDescent="0.2">
      <c r="A866" s="30">
        <v>14.480610498677899</v>
      </c>
      <c r="B866" s="30">
        <v>3.16395600721201E-3</v>
      </c>
      <c r="C866" s="30"/>
      <c r="G866" s="30">
        <v>21.388506413985699</v>
      </c>
      <c r="H866" s="30">
        <v>0.95338112479747195</v>
      </c>
    </row>
    <row r="867" spans="1:8" x14ac:dyDescent="0.2">
      <c r="A867" s="30">
        <v>14.515007592862901</v>
      </c>
      <c r="B867" s="30">
        <v>3.1826565825924E-3</v>
      </c>
      <c r="C867" s="30"/>
      <c r="G867" s="30">
        <v>21.3966961983155</v>
      </c>
      <c r="H867" s="30">
        <v>0.94976748676191303</v>
      </c>
    </row>
    <row r="868" spans="1:8" x14ac:dyDescent="0.2">
      <c r="A868" s="30">
        <v>14.5444908164501</v>
      </c>
      <c r="B868" s="30">
        <v>3.18972889821753E-3</v>
      </c>
      <c r="C868" s="30"/>
      <c r="G868" s="30">
        <v>21.4048859826453</v>
      </c>
      <c r="H868" s="30">
        <v>0.94603235294018295</v>
      </c>
    </row>
    <row r="869" spans="1:8" x14ac:dyDescent="0.2">
      <c r="A869" s="30">
        <v>14.578887910635199</v>
      </c>
      <c r="B869" s="30">
        <v>3.1694660704707101E-3</v>
      </c>
      <c r="C869" s="30"/>
      <c r="G869" s="30">
        <v>21.413075766975101</v>
      </c>
      <c r="H869" s="30">
        <v>0.942257874276482</v>
      </c>
    </row>
    <row r="870" spans="1:8" x14ac:dyDescent="0.2">
      <c r="A870" s="30">
        <v>14.6083711342225</v>
      </c>
      <c r="B870" s="30">
        <v>3.1466298106249801E-3</v>
      </c>
      <c r="C870" s="30"/>
      <c r="G870" s="30">
        <v>21.421265551304899</v>
      </c>
      <c r="H870" s="30">
        <v>0.93839027253156904</v>
      </c>
    </row>
    <row r="871" spans="1:8" x14ac:dyDescent="0.2">
      <c r="A871" s="30">
        <v>14.642768228407601</v>
      </c>
      <c r="B871" s="30">
        <v>3.1841120183296601E-3</v>
      </c>
      <c r="C871" s="30"/>
      <c r="G871" s="30">
        <v>21.4294553356347</v>
      </c>
      <c r="H871" s="30">
        <v>0.93442296913481004</v>
      </c>
    </row>
    <row r="872" spans="1:8" x14ac:dyDescent="0.2">
      <c r="A872" s="30">
        <v>14.6722514519948</v>
      </c>
      <c r="B872" s="30">
        <v>3.1889109135376098E-3</v>
      </c>
      <c r="C872" s="30"/>
      <c r="G872" s="30">
        <v>21.437645119964401</v>
      </c>
      <c r="H872" s="30">
        <v>0.93033086384240704</v>
      </c>
    </row>
    <row r="873" spans="1:8" x14ac:dyDescent="0.2">
      <c r="A873" s="30">
        <v>14.706648546179901</v>
      </c>
      <c r="B873" s="30">
        <v>3.2997618948402202E-3</v>
      </c>
      <c r="C873" s="30"/>
      <c r="G873" s="30">
        <v>21.445834904294198</v>
      </c>
      <c r="H873" s="30">
        <v>0.92613007465606001</v>
      </c>
    </row>
    <row r="874" spans="1:8" x14ac:dyDescent="0.2">
      <c r="A874" s="30">
        <v>14.7361317697671</v>
      </c>
      <c r="B874" s="30">
        <v>3.3145543435372199E-3</v>
      </c>
      <c r="C874" s="30"/>
      <c r="G874" s="30">
        <v>21.454024688623999</v>
      </c>
      <c r="H874" s="30">
        <v>0.92183888070043896</v>
      </c>
    </row>
    <row r="875" spans="1:8" x14ac:dyDescent="0.2">
      <c r="A875" s="30">
        <v>14.770528863952199</v>
      </c>
      <c r="B875" s="30">
        <v>3.3447352989556E-3</v>
      </c>
      <c r="C875" s="30"/>
      <c r="G875" s="30">
        <v>21.4622144729538</v>
      </c>
      <c r="H875" s="30">
        <v>0.91750606738949902</v>
      </c>
    </row>
    <row r="876" spans="1:8" x14ac:dyDescent="0.2">
      <c r="A876" s="30">
        <v>14.8000120875394</v>
      </c>
      <c r="B876" s="30">
        <v>3.38937756742487E-3</v>
      </c>
      <c r="C876" s="30"/>
      <c r="G876" s="30">
        <v>21.470404257283601</v>
      </c>
      <c r="H876" s="30">
        <v>0.91310158515383399</v>
      </c>
    </row>
    <row r="877" spans="1:8" x14ac:dyDescent="0.2">
      <c r="A877" s="30">
        <v>14.834409181724499</v>
      </c>
      <c r="B877" s="30">
        <v>3.4718925702784701E-3</v>
      </c>
      <c r="C877" s="30"/>
      <c r="G877" s="30">
        <v>21.478594041613398</v>
      </c>
      <c r="H877" s="30">
        <v>0.908560525775991</v>
      </c>
    </row>
    <row r="878" spans="1:8" x14ac:dyDescent="0.2">
      <c r="A878" s="30">
        <v>14.863892405311701</v>
      </c>
      <c r="B878" s="30">
        <v>3.5667824106842801E-3</v>
      </c>
      <c r="C878" s="30"/>
      <c r="G878" s="30">
        <v>21.4867838259431</v>
      </c>
      <c r="H878" s="30">
        <v>0.90397424020351502</v>
      </c>
    </row>
    <row r="879" spans="1:8" x14ac:dyDescent="0.2">
      <c r="A879" s="30">
        <v>14.8982894994968</v>
      </c>
      <c r="B879" s="30">
        <v>3.59439462697021E-3</v>
      </c>
      <c r="C879" s="30"/>
      <c r="G879" s="30">
        <v>21.494973610272901</v>
      </c>
      <c r="H879" s="30">
        <v>0.899316054893321</v>
      </c>
    </row>
    <row r="880" spans="1:8" x14ac:dyDescent="0.2">
      <c r="A880" s="30">
        <v>14.927772723084001</v>
      </c>
      <c r="B880" s="30">
        <v>3.6524841147479998E-3</v>
      </c>
      <c r="C880" s="30"/>
      <c r="G880" s="30">
        <v>21.503163394602701</v>
      </c>
      <c r="H880" s="30">
        <v>0.89457966246173604</v>
      </c>
    </row>
    <row r="881" spans="1:8" x14ac:dyDescent="0.2">
      <c r="A881" s="30">
        <v>14.9621698172691</v>
      </c>
      <c r="B881" s="30">
        <v>3.7119802401194501E-3</v>
      </c>
      <c r="C881" s="30"/>
      <c r="G881" s="30">
        <v>21.511353178932499</v>
      </c>
      <c r="H881" s="30">
        <v>0.88986411406600996</v>
      </c>
    </row>
    <row r="882" spans="1:8" x14ac:dyDescent="0.2">
      <c r="A882" s="30">
        <v>14.991653040856299</v>
      </c>
      <c r="B882" s="30">
        <v>3.8225839585665101E-3</v>
      </c>
      <c r="C882" s="30"/>
      <c r="G882" s="30">
        <v>21.5195429632623</v>
      </c>
      <c r="H882" s="30">
        <v>0.885018928513993</v>
      </c>
    </row>
    <row r="883" spans="1:8" x14ac:dyDescent="0.2">
      <c r="A883" s="30">
        <v>15.0260501350414</v>
      </c>
      <c r="B883" s="30">
        <v>3.92926032251172E-3</v>
      </c>
      <c r="C883" s="30"/>
      <c r="G883" s="30">
        <v>21.527732747592101</v>
      </c>
      <c r="H883" s="30">
        <v>0.88005131024769501</v>
      </c>
    </row>
    <row r="884" spans="1:8" x14ac:dyDescent="0.2">
      <c r="A884" s="30">
        <v>15.055533358628599</v>
      </c>
      <c r="B884" s="30">
        <v>3.9710204989129704E-3</v>
      </c>
      <c r="C884" s="30"/>
      <c r="G884" s="30">
        <v>21.535922531921798</v>
      </c>
      <c r="H884" s="30">
        <v>0.87503552043143795</v>
      </c>
    </row>
    <row r="885" spans="1:8" x14ac:dyDescent="0.2">
      <c r="A885" s="30">
        <v>15.0899304528137</v>
      </c>
      <c r="B885" s="30">
        <v>4.0290629658963802E-3</v>
      </c>
      <c r="C885" s="30"/>
      <c r="G885" s="30">
        <v>21.544112316251599</v>
      </c>
      <c r="H885" s="30">
        <v>0.86994047831432597</v>
      </c>
    </row>
    <row r="886" spans="1:8" x14ac:dyDescent="0.2">
      <c r="A886" s="30">
        <v>15.119413676401001</v>
      </c>
      <c r="B886" s="30">
        <v>4.0869932499739397E-3</v>
      </c>
      <c r="C886" s="30"/>
      <c r="G886" s="30">
        <v>21.5523021005814</v>
      </c>
      <c r="H886" s="30">
        <v>0.86483260530463402</v>
      </c>
    </row>
    <row r="887" spans="1:8" x14ac:dyDescent="0.2">
      <c r="A887" s="30">
        <v>15.1538107705861</v>
      </c>
      <c r="B887" s="30">
        <v>4.1198839130956099E-3</v>
      </c>
      <c r="C887" s="30"/>
      <c r="G887" s="30">
        <v>21.560491884911201</v>
      </c>
      <c r="H887" s="30">
        <v>0.85969007458717595</v>
      </c>
    </row>
    <row r="888" spans="1:8" x14ac:dyDescent="0.2">
      <c r="A888" s="30">
        <v>15.178380123575399</v>
      </c>
      <c r="B888" s="30">
        <v>4.1595293983461802E-3</v>
      </c>
      <c r="C888" s="30"/>
      <c r="G888" s="30">
        <v>21.568681669240998</v>
      </c>
      <c r="H888" s="30">
        <v>0.85447280288815297</v>
      </c>
    </row>
    <row r="889" spans="1:8" x14ac:dyDescent="0.2">
      <c r="A889" s="30">
        <v>15.1832939941732</v>
      </c>
      <c r="B889" s="30">
        <v>4.1680437320256699E-3</v>
      </c>
      <c r="C889" s="30"/>
      <c r="G889" s="30">
        <v>21.576871453570799</v>
      </c>
      <c r="H889" s="30">
        <v>0.84915989124253999</v>
      </c>
    </row>
    <row r="890" spans="1:8" x14ac:dyDescent="0.2">
      <c r="A890" s="30">
        <v>15.217691088358301</v>
      </c>
      <c r="B890" s="30">
        <v>4.1925940885120302E-3</v>
      </c>
      <c r="C890" s="30"/>
      <c r="G890" s="30">
        <v>21.585061237900501</v>
      </c>
      <c r="H890" s="30">
        <v>0.84384781152017996</v>
      </c>
    </row>
    <row r="891" spans="1:8" x14ac:dyDescent="0.2">
      <c r="A891" s="30">
        <v>15.2471743119455</v>
      </c>
      <c r="B891" s="30">
        <v>4.2126329903015604E-3</v>
      </c>
      <c r="C891" s="30"/>
      <c r="G891" s="30">
        <v>21.593251022230302</v>
      </c>
      <c r="H891" s="30">
        <v>0.83846252021885204</v>
      </c>
    </row>
    <row r="892" spans="1:8" x14ac:dyDescent="0.2">
      <c r="A892" s="30">
        <v>15.281571406130601</v>
      </c>
      <c r="B892" s="30">
        <v>4.2243666106580001E-3</v>
      </c>
      <c r="C892" s="30"/>
      <c r="G892" s="30">
        <v>21.601440806560099</v>
      </c>
      <c r="H892" s="30">
        <v>0.83301940231384697</v>
      </c>
    </row>
    <row r="893" spans="1:8" x14ac:dyDescent="0.2">
      <c r="A893" s="30">
        <v>15.3110546297179</v>
      </c>
      <c r="B893" s="30">
        <v>4.2329046677509396E-3</v>
      </c>
      <c r="C893" s="30"/>
      <c r="G893" s="30">
        <v>21.6096305908899</v>
      </c>
      <c r="H893" s="30">
        <v>0.82755881337164305</v>
      </c>
    </row>
    <row r="894" spans="1:8" x14ac:dyDescent="0.2">
      <c r="A894" s="30">
        <v>15.340537853305101</v>
      </c>
      <c r="B894" s="30">
        <v>4.22985605352213E-3</v>
      </c>
      <c r="C894" s="30"/>
      <c r="G894" s="30">
        <v>21.617820375219701</v>
      </c>
      <c r="H894" s="30">
        <v>0.82207953308185999</v>
      </c>
    </row>
    <row r="895" spans="1:8" x14ac:dyDescent="0.2">
      <c r="A895" s="30">
        <v>15.3749349474902</v>
      </c>
      <c r="B895" s="30">
        <v>4.1887618412891799E-3</v>
      </c>
      <c r="C895" s="30"/>
      <c r="G895" s="30">
        <v>21.626010159549502</v>
      </c>
      <c r="H895" s="30">
        <v>0.81651903830206496</v>
      </c>
    </row>
    <row r="896" spans="1:8" x14ac:dyDescent="0.2">
      <c r="A896" s="30">
        <v>15.404418171077401</v>
      </c>
      <c r="B896" s="30">
        <v>4.2288590778812897E-3</v>
      </c>
      <c r="C896" s="30"/>
      <c r="G896" s="30">
        <v>21.634199943879199</v>
      </c>
      <c r="H896" s="30">
        <v>0.81097732934428302</v>
      </c>
    </row>
    <row r="897" spans="1:8" x14ac:dyDescent="0.2">
      <c r="A897" s="30">
        <v>15.4388152652625</v>
      </c>
      <c r="B897" s="30">
        <v>4.23712850501774E-3</v>
      </c>
      <c r="C897" s="30"/>
      <c r="G897" s="30">
        <v>21.642389728209</v>
      </c>
      <c r="H897" s="30">
        <v>0.80547186880390897</v>
      </c>
    </row>
    <row r="898" spans="1:8" x14ac:dyDescent="0.2">
      <c r="A898" s="30">
        <v>15.468298488849699</v>
      </c>
      <c r="B898" s="30">
        <v>4.2751209603708804E-3</v>
      </c>
      <c r="C898" s="30"/>
      <c r="G898" s="30">
        <v>21.650579512538801</v>
      </c>
      <c r="H898" s="30">
        <v>0.79998968038160301</v>
      </c>
    </row>
    <row r="899" spans="1:8" x14ac:dyDescent="0.2">
      <c r="A899" s="30">
        <v>15.5026955830348</v>
      </c>
      <c r="B899" s="30">
        <v>4.2043385268734296E-3</v>
      </c>
      <c r="C899" s="30"/>
      <c r="G899" s="30">
        <v>21.658769296868599</v>
      </c>
      <c r="H899" s="30">
        <v>0.79436919997449995</v>
      </c>
    </row>
    <row r="900" spans="1:8" x14ac:dyDescent="0.2">
      <c r="A900" s="30">
        <v>15.527264936024199</v>
      </c>
      <c r="B900" s="30">
        <v>4.1546957648218403E-3</v>
      </c>
      <c r="C900" s="30"/>
      <c r="G900" s="30">
        <v>21.666959081198399</v>
      </c>
      <c r="H900" s="30">
        <v>0.78864796056273001</v>
      </c>
    </row>
    <row r="901" spans="1:8" x14ac:dyDescent="0.2">
      <c r="A901" s="30">
        <v>15.532178806621999</v>
      </c>
      <c r="B901" s="30">
        <v>4.1371386021273899E-3</v>
      </c>
      <c r="C901" s="30"/>
      <c r="G901" s="30">
        <v>21.6751488655282</v>
      </c>
      <c r="H901" s="30">
        <v>0.78291306785763504</v>
      </c>
    </row>
    <row r="902" spans="1:8" x14ac:dyDescent="0.2">
      <c r="A902" s="30">
        <v>15.5665759008071</v>
      </c>
      <c r="B902" s="30">
        <v>4.0542317496682599E-3</v>
      </c>
      <c r="C902" s="30"/>
      <c r="G902" s="30">
        <v>21.683338649857902</v>
      </c>
      <c r="H902" s="30">
        <v>0.77721231528412105</v>
      </c>
    </row>
    <row r="903" spans="1:8" x14ac:dyDescent="0.2">
      <c r="A903" s="30">
        <v>15.5960591243943</v>
      </c>
      <c r="B903" s="30">
        <v>4.0178991717039403E-3</v>
      </c>
      <c r="C903" s="30"/>
      <c r="G903" s="30">
        <v>21.691528434187699</v>
      </c>
      <c r="H903" s="30">
        <v>0.77150616063192801</v>
      </c>
    </row>
    <row r="904" spans="1:8" x14ac:dyDescent="0.2">
      <c r="A904" s="30">
        <v>15.6304562185794</v>
      </c>
      <c r="B904" s="30">
        <v>3.91192155974071E-3</v>
      </c>
      <c r="C904" s="30"/>
      <c r="G904" s="30">
        <v>21.6997182185175</v>
      </c>
      <c r="H904" s="30">
        <v>0.76575300773125998</v>
      </c>
    </row>
    <row r="905" spans="1:8" x14ac:dyDescent="0.2">
      <c r="A905" s="30">
        <v>15.6599394421666</v>
      </c>
      <c r="B905" s="30">
        <v>3.8214730772195898E-3</v>
      </c>
      <c r="C905" s="30"/>
      <c r="G905" s="30">
        <v>21.707908002847301</v>
      </c>
      <c r="H905" s="30">
        <v>0.75997010355926098</v>
      </c>
    </row>
    <row r="906" spans="1:8" x14ac:dyDescent="0.2">
      <c r="A906" s="30">
        <v>15.694336536351701</v>
      </c>
      <c r="B906" s="30">
        <v>3.6826506407719598E-3</v>
      </c>
      <c r="C906" s="30"/>
      <c r="G906" s="30">
        <v>21.716097787177102</v>
      </c>
      <c r="H906" s="30">
        <v>0.75416492240387301</v>
      </c>
    </row>
    <row r="907" spans="1:8" x14ac:dyDescent="0.2">
      <c r="A907" s="30">
        <v>15.7238197599389</v>
      </c>
      <c r="B907" s="30">
        <v>3.5596942738004701E-3</v>
      </c>
      <c r="C907" s="30"/>
      <c r="G907" s="30">
        <v>21.724287571506899</v>
      </c>
      <c r="H907" s="30">
        <v>0.74835841425649996</v>
      </c>
    </row>
    <row r="908" spans="1:8" x14ac:dyDescent="0.2">
      <c r="A908" s="30">
        <v>15.758216854124001</v>
      </c>
      <c r="B908" s="30">
        <v>3.4044180882014099E-3</v>
      </c>
      <c r="C908" s="30"/>
      <c r="G908" s="30">
        <v>21.7324773558366</v>
      </c>
      <c r="H908" s="30">
        <v>0.74254104371655205</v>
      </c>
    </row>
    <row r="909" spans="1:8" x14ac:dyDescent="0.2">
      <c r="A909" s="30">
        <v>15.7877000777113</v>
      </c>
      <c r="B909" s="30">
        <v>3.25870575676853E-3</v>
      </c>
      <c r="C909" s="30"/>
      <c r="G909" s="30">
        <v>21.740667140166401</v>
      </c>
      <c r="H909" s="30">
        <v>0.736721662335307</v>
      </c>
    </row>
    <row r="910" spans="1:8" x14ac:dyDescent="0.2">
      <c r="A910" s="30">
        <v>15.822097171896401</v>
      </c>
      <c r="B910" s="30">
        <v>3.0762248596562301E-3</v>
      </c>
      <c r="C910" s="30"/>
      <c r="G910" s="30">
        <v>21.748856924496199</v>
      </c>
      <c r="H910" s="30">
        <v>0.73089588149875595</v>
      </c>
    </row>
    <row r="911" spans="1:8" x14ac:dyDescent="0.2">
      <c r="A911" s="30">
        <v>15.8515803954836</v>
      </c>
      <c r="B911" s="30">
        <v>2.9259246585381102E-3</v>
      </c>
      <c r="C911" s="30"/>
      <c r="G911" s="30">
        <v>21.757046708826</v>
      </c>
      <c r="H911" s="30">
        <v>0.72510288921564503</v>
      </c>
    </row>
    <row r="912" spans="1:8" x14ac:dyDescent="0.2">
      <c r="A912" s="30">
        <v>15.885977489668599</v>
      </c>
      <c r="B912" s="30">
        <v>2.7953881219822301E-3</v>
      </c>
      <c r="C912" s="30"/>
      <c r="G912" s="30">
        <v>21.7652364931558</v>
      </c>
      <c r="H912" s="30">
        <v>0.71926873494479704</v>
      </c>
    </row>
    <row r="913" spans="1:8" x14ac:dyDescent="0.2">
      <c r="A913" s="30">
        <v>15.915460713255801</v>
      </c>
      <c r="B913" s="30">
        <v>2.6839028108158799E-3</v>
      </c>
      <c r="C913" s="30"/>
      <c r="G913" s="30">
        <v>21.773426277485601</v>
      </c>
      <c r="H913" s="30">
        <v>0.71342699039625601</v>
      </c>
    </row>
    <row r="914" spans="1:8" x14ac:dyDescent="0.2">
      <c r="A914" s="30">
        <v>15.9498578074409</v>
      </c>
      <c r="B914" s="30">
        <v>2.53708826732074E-3</v>
      </c>
      <c r="C914" s="30"/>
      <c r="G914" s="30">
        <v>21.781616061815299</v>
      </c>
      <c r="H914" s="30">
        <v>0.70760438530324299</v>
      </c>
    </row>
    <row r="915" spans="1:8" x14ac:dyDescent="0.2">
      <c r="A915" s="30">
        <v>15.9793410310282</v>
      </c>
      <c r="B915" s="30">
        <v>2.4580673336881999E-3</v>
      </c>
      <c r="C915" s="30"/>
      <c r="G915" s="30">
        <v>21.7898058461451</v>
      </c>
      <c r="H915" s="30">
        <v>0.70181422006519401</v>
      </c>
    </row>
    <row r="916" spans="1:8" x14ac:dyDescent="0.2">
      <c r="A916" s="30">
        <v>16.013738125213301</v>
      </c>
      <c r="B916" s="30">
        <v>2.3110587566745199E-3</v>
      </c>
      <c r="C916" s="30"/>
      <c r="G916" s="30">
        <v>21.797995630474901</v>
      </c>
      <c r="H916" s="30">
        <v>0.69605549381682497</v>
      </c>
    </row>
    <row r="917" spans="1:8" x14ac:dyDescent="0.2">
      <c r="A917" s="30">
        <v>16.0432213488005</v>
      </c>
      <c r="B917" s="30">
        <v>2.2466981734266E-3</v>
      </c>
      <c r="C917" s="30"/>
      <c r="G917" s="30">
        <v>21.806185414804698</v>
      </c>
      <c r="H917" s="30">
        <v>0.69025472385215103</v>
      </c>
    </row>
    <row r="918" spans="1:8" x14ac:dyDescent="0.2">
      <c r="A918" s="30">
        <v>16.0776184429856</v>
      </c>
      <c r="B918" s="30">
        <v>2.1250127491180301E-3</v>
      </c>
      <c r="C918" s="30"/>
      <c r="G918" s="30">
        <v>21.814375199134499</v>
      </c>
      <c r="H918" s="30">
        <v>0.68442807036083297</v>
      </c>
    </row>
    <row r="919" spans="1:8" x14ac:dyDescent="0.2">
      <c r="A919" s="30">
        <v>16.107101666572799</v>
      </c>
      <c r="B919" s="30">
        <v>2.0375612698522502E-3</v>
      </c>
      <c r="C919" s="30"/>
      <c r="G919" s="30">
        <v>21.8225649834643</v>
      </c>
      <c r="H919" s="30">
        <v>0.67860835566853805</v>
      </c>
    </row>
    <row r="920" spans="1:8" x14ac:dyDescent="0.2">
      <c r="A920" s="30">
        <v>16.141498760757901</v>
      </c>
      <c r="B920" s="30">
        <v>1.92660581093056E-3</v>
      </c>
      <c r="C920" s="30"/>
      <c r="G920" s="30">
        <v>21.830754767794001</v>
      </c>
      <c r="H920" s="30">
        <v>0.67281338444777306</v>
      </c>
    </row>
    <row r="921" spans="1:8" x14ac:dyDescent="0.2">
      <c r="A921" s="30">
        <v>16.170981984345101</v>
      </c>
      <c r="B921" s="30">
        <v>1.85590973551371E-3</v>
      </c>
      <c r="C921" s="30"/>
      <c r="G921" s="30">
        <v>21.838944552123799</v>
      </c>
      <c r="H921" s="30">
        <v>0.66704587312362196</v>
      </c>
    </row>
    <row r="922" spans="1:8" x14ac:dyDescent="0.2">
      <c r="A922" s="30">
        <v>16.2053790785302</v>
      </c>
      <c r="B922" s="30">
        <v>1.8088648109992999E-3</v>
      </c>
      <c r="C922" s="30"/>
      <c r="G922" s="30">
        <v>21.8471343364536</v>
      </c>
      <c r="H922" s="30">
        <v>0.661265745868024</v>
      </c>
    </row>
    <row r="923" spans="1:8" x14ac:dyDescent="0.2">
      <c r="A923" s="30">
        <v>16.234862302117399</v>
      </c>
      <c r="B923" s="30">
        <v>1.7431252732333501E-3</v>
      </c>
      <c r="C923" s="30"/>
      <c r="G923" s="30">
        <v>21.855324120783401</v>
      </c>
      <c r="H923" s="30">
        <v>0.65551600408733302</v>
      </c>
    </row>
    <row r="924" spans="1:8" x14ac:dyDescent="0.2">
      <c r="A924" s="30">
        <v>16.269259396302498</v>
      </c>
      <c r="B924" s="30">
        <v>1.6641385701886601E-3</v>
      </c>
      <c r="C924" s="30"/>
      <c r="G924" s="30">
        <v>21.863513905113201</v>
      </c>
      <c r="H924" s="30">
        <v>0.64981826100241402</v>
      </c>
    </row>
    <row r="925" spans="1:8" x14ac:dyDescent="0.2">
      <c r="A925" s="30">
        <v>16.298742619889701</v>
      </c>
      <c r="B925" s="30">
        <v>1.5985497333566999E-3</v>
      </c>
      <c r="C925" s="30"/>
      <c r="G925" s="30">
        <v>21.871703689442999</v>
      </c>
      <c r="H925" s="30">
        <v>0.64411455612892199</v>
      </c>
    </row>
    <row r="926" spans="1:8" x14ac:dyDescent="0.2">
      <c r="A926" s="30">
        <v>16.328225843476901</v>
      </c>
      <c r="B926" s="30">
        <v>1.5306855001794501E-3</v>
      </c>
      <c r="C926" s="30"/>
      <c r="G926" s="30">
        <v>21.8798934737727</v>
      </c>
      <c r="H926" s="30">
        <v>0.63843785567080202</v>
      </c>
    </row>
    <row r="927" spans="1:8" x14ac:dyDescent="0.2">
      <c r="A927" s="30">
        <v>16.362622937662</v>
      </c>
      <c r="B927" s="30">
        <v>1.4588556311079901E-3</v>
      </c>
      <c r="C927" s="30"/>
      <c r="G927" s="30">
        <v>21.888083258102501</v>
      </c>
      <c r="H927" s="30">
        <v>0.63274362814174701</v>
      </c>
    </row>
    <row r="928" spans="1:8" x14ac:dyDescent="0.2">
      <c r="A928" s="30">
        <v>16.392106161249199</v>
      </c>
      <c r="B928" s="30">
        <v>1.3878859576054801E-3</v>
      </c>
      <c r="C928" s="30"/>
      <c r="G928" s="30">
        <v>21.896273042432298</v>
      </c>
      <c r="H928" s="30">
        <v>0.62706659070103199</v>
      </c>
    </row>
    <row r="929" spans="1:8" x14ac:dyDescent="0.2">
      <c r="A929" s="30">
        <v>16.426503255434302</v>
      </c>
      <c r="B929" s="30">
        <v>1.33950056810342E-3</v>
      </c>
      <c r="C929" s="30"/>
      <c r="G929" s="30">
        <v>21.904462826762099</v>
      </c>
      <c r="H929" s="30">
        <v>0.62144874346458701</v>
      </c>
    </row>
    <row r="930" spans="1:8" x14ac:dyDescent="0.2">
      <c r="A930" s="30">
        <v>16.4559864790216</v>
      </c>
      <c r="B930" s="30">
        <v>1.3037609413195999E-3</v>
      </c>
      <c r="C930" s="30"/>
      <c r="G930" s="30">
        <v>21.9126526110919</v>
      </c>
      <c r="H930" s="30">
        <v>0.61581523053057796</v>
      </c>
    </row>
    <row r="931" spans="1:8" x14ac:dyDescent="0.2">
      <c r="A931" s="30">
        <v>16.4854697026088</v>
      </c>
      <c r="B931" s="30">
        <v>1.27369247572821E-3</v>
      </c>
      <c r="C931" s="30"/>
      <c r="G931" s="30">
        <v>21.920842395421701</v>
      </c>
      <c r="H931" s="30">
        <v>0.61022006482400004</v>
      </c>
    </row>
    <row r="932" spans="1:8" x14ac:dyDescent="0.2">
      <c r="A932" s="30">
        <v>16.490383573206699</v>
      </c>
      <c r="B932" s="30">
        <v>1.2663340679653901E-3</v>
      </c>
      <c r="C932" s="30"/>
      <c r="G932" s="30">
        <v>21.929032179751399</v>
      </c>
      <c r="H932" s="30">
        <v>0.60468037857116796</v>
      </c>
    </row>
    <row r="933" spans="1:8" x14ac:dyDescent="0.2">
      <c r="A933" s="30">
        <v>16.519866796793899</v>
      </c>
      <c r="B933" s="30">
        <v>1.2372123365781799E-3</v>
      </c>
      <c r="C933" s="30"/>
      <c r="G933" s="30">
        <v>21.9372219640812</v>
      </c>
      <c r="H933" s="30">
        <v>0.59915876429528403</v>
      </c>
    </row>
    <row r="934" spans="1:8" x14ac:dyDescent="0.2">
      <c r="A934" s="30">
        <v>16.554263890978898</v>
      </c>
      <c r="B934" s="30">
        <v>1.1664617571079E-3</v>
      </c>
      <c r="C934" s="30"/>
      <c r="G934" s="30">
        <v>21.945411748411001</v>
      </c>
      <c r="H934" s="30">
        <v>0.59364181734417798</v>
      </c>
    </row>
    <row r="935" spans="1:8" x14ac:dyDescent="0.2">
      <c r="A935" s="30">
        <v>16.583747114566101</v>
      </c>
      <c r="B935" s="30">
        <v>1.1236561282122E-3</v>
      </c>
      <c r="C935" s="30"/>
      <c r="G935" s="30">
        <v>21.953601532740802</v>
      </c>
      <c r="H935" s="30">
        <v>0.58811067358383595</v>
      </c>
    </row>
    <row r="936" spans="1:8" x14ac:dyDescent="0.2">
      <c r="A936" s="30">
        <v>16.6181442087512</v>
      </c>
      <c r="B936" s="30">
        <v>1.07374880045132E-3</v>
      </c>
      <c r="C936" s="30"/>
      <c r="G936" s="30">
        <v>21.961791317070599</v>
      </c>
      <c r="H936" s="30">
        <v>0.58262237333510003</v>
      </c>
    </row>
    <row r="937" spans="1:8" x14ac:dyDescent="0.2">
      <c r="A937" s="30">
        <v>16.647627432338499</v>
      </c>
      <c r="B937" s="30">
        <v>1.0425029961997801E-3</v>
      </c>
      <c r="C937" s="30"/>
      <c r="G937" s="30">
        <v>21.9699811014003</v>
      </c>
      <c r="H937" s="30">
        <v>0.57722898528928901</v>
      </c>
    </row>
    <row r="938" spans="1:8" x14ac:dyDescent="0.2">
      <c r="A938" s="30">
        <v>16.682024526523598</v>
      </c>
      <c r="B938" s="30">
        <v>1.00845421346707E-3</v>
      </c>
      <c r="C938" s="30"/>
      <c r="G938" s="30">
        <v>21.978170885730101</v>
      </c>
      <c r="H938" s="30">
        <v>0.57192857721346102</v>
      </c>
    </row>
    <row r="939" spans="1:8" x14ac:dyDescent="0.2">
      <c r="A939" s="30">
        <v>16.711507750110801</v>
      </c>
      <c r="B939" s="30">
        <v>9.9460492101664496E-4</v>
      </c>
      <c r="C939" s="30"/>
      <c r="G939" s="30">
        <v>21.986360670059899</v>
      </c>
      <c r="H939" s="30">
        <v>0.56656204504537899</v>
      </c>
    </row>
    <row r="940" spans="1:8" x14ac:dyDescent="0.2">
      <c r="A940" s="30">
        <v>16.7459048442959</v>
      </c>
      <c r="B940" s="30">
        <v>1.01068668768308E-3</v>
      </c>
      <c r="C940" s="30"/>
      <c r="G940" s="30">
        <v>21.994550454389699</v>
      </c>
      <c r="H940" s="30">
        <v>0.56126253741342802</v>
      </c>
    </row>
    <row r="941" spans="1:8" x14ac:dyDescent="0.2">
      <c r="A941" s="30">
        <v>16.7753880678831</v>
      </c>
      <c r="B941" s="30">
        <v>9.9947183646636193E-4</v>
      </c>
      <c r="C941" s="30"/>
      <c r="G941" s="30">
        <v>22.0027402387195</v>
      </c>
      <c r="H941" s="30">
        <v>0.556028689281027</v>
      </c>
    </row>
    <row r="942" spans="1:8" x14ac:dyDescent="0.2">
      <c r="A942" s="30">
        <v>16.809785162068199</v>
      </c>
      <c r="B942" s="30">
        <v>9.4965463433275296E-4</v>
      </c>
      <c r="C942" s="30"/>
      <c r="G942" s="30">
        <v>22.010930023049301</v>
      </c>
      <c r="H942" s="30">
        <v>0.55072885761779899</v>
      </c>
    </row>
    <row r="943" spans="1:8" x14ac:dyDescent="0.2">
      <c r="A943" s="30">
        <v>16.839268385655402</v>
      </c>
      <c r="B943" s="30">
        <v>9.0305701089222503E-4</v>
      </c>
      <c r="C943" s="30"/>
      <c r="G943" s="30">
        <v>22.019119807378999</v>
      </c>
      <c r="H943" s="30">
        <v>0.54549107470873204</v>
      </c>
    </row>
    <row r="944" spans="1:8" x14ac:dyDescent="0.2">
      <c r="A944" s="30">
        <v>16.873665479840501</v>
      </c>
      <c r="B944" s="30">
        <v>9.5706969168230904E-4</v>
      </c>
      <c r="C944" s="30"/>
      <c r="G944" s="30">
        <v>22.0273095917088</v>
      </c>
      <c r="H944" s="30">
        <v>0.54028538217282995</v>
      </c>
    </row>
    <row r="945" spans="1:8" x14ac:dyDescent="0.2">
      <c r="A945" s="30">
        <v>16.9031487034277</v>
      </c>
      <c r="B945" s="30">
        <v>9.5320243888145396E-4</v>
      </c>
      <c r="C945" s="30"/>
      <c r="G945" s="30">
        <v>22.035499376038601</v>
      </c>
      <c r="H945" s="30">
        <v>0.53507057798193602</v>
      </c>
    </row>
    <row r="946" spans="1:8" x14ac:dyDescent="0.2">
      <c r="A946" s="30">
        <v>16.937545797612799</v>
      </c>
      <c r="B946" s="30">
        <v>9.0379751170816403E-4</v>
      </c>
      <c r="C946" s="30"/>
      <c r="G946" s="30">
        <v>22.043689160368402</v>
      </c>
      <c r="H946" s="30">
        <v>0.52987239869586999</v>
      </c>
    </row>
    <row r="947" spans="1:8" x14ac:dyDescent="0.2">
      <c r="A947" s="30">
        <v>16.967029021199998</v>
      </c>
      <c r="B947" s="30">
        <v>8.6623302592277001E-4</v>
      </c>
      <c r="C947" s="30"/>
      <c r="G947" s="30">
        <v>22.051878944698199</v>
      </c>
      <c r="H947" s="30">
        <v>0.52473748131466103</v>
      </c>
    </row>
    <row r="948" spans="1:8" x14ac:dyDescent="0.2">
      <c r="A948" s="30">
        <v>17.001426115385101</v>
      </c>
      <c r="B948" s="30">
        <v>8.3209170484427103E-4</v>
      </c>
      <c r="C948" s="30"/>
      <c r="G948" s="30">
        <v>22.060068729028</v>
      </c>
      <c r="H948" s="30">
        <v>0.51962901287420404</v>
      </c>
    </row>
    <row r="949" spans="1:8" x14ac:dyDescent="0.2">
      <c r="A949" s="30">
        <v>17.0309093389723</v>
      </c>
      <c r="B949" s="30">
        <v>8.1420211949166199E-4</v>
      </c>
      <c r="C949" s="30"/>
      <c r="G949" s="30">
        <v>22.068258513357701</v>
      </c>
      <c r="H949" s="30">
        <v>0.51454713731490997</v>
      </c>
    </row>
    <row r="950" spans="1:8" x14ac:dyDescent="0.2">
      <c r="A950" s="30">
        <v>17.065306433157399</v>
      </c>
      <c r="B950" s="30">
        <v>7.8037286789486404E-4</v>
      </c>
      <c r="C950" s="30"/>
      <c r="G950" s="30">
        <v>22.076448297687499</v>
      </c>
      <c r="H950" s="30">
        <v>0.509491499280052</v>
      </c>
    </row>
    <row r="951" spans="1:8" x14ac:dyDescent="0.2">
      <c r="A951" s="30">
        <v>17.094789656744599</v>
      </c>
      <c r="B951" s="30">
        <v>7.9021100428377795E-4</v>
      </c>
      <c r="C951" s="30"/>
      <c r="G951" s="30">
        <v>22.0846380820173</v>
      </c>
      <c r="H951" s="30">
        <v>0.50447297344208897</v>
      </c>
    </row>
    <row r="952" spans="1:8" x14ac:dyDescent="0.2">
      <c r="A952" s="30">
        <v>17.129186750929701</v>
      </c>
      <c r="B952" s="30">
        <v>7.96809627817765E-4</v>
      </c>
      <c r="C952" s="30"/>
      <c r="G952" s="30">
        <v>22.0928278663471</v>
      </c>
      <c r="H952" s="30">
        <v>0.49948764847524002</v>
      </c>
    </row>
    <row r="953" spans="1:8" x14ac:dyDescent="0.2">
      <c r="A953" s="30">
        <v>17.158669974517</v>
      </c>
      <c r="B953" s="30">
        <v>7.5854642096341704E-4</v>
      </c>
      <c r="C953" s="30"/>
      <c r="G953" s="30">
        <v>22.101017650676901</v>
      </c>
      <c r="H953" s="30">
        <v>0.49454380301971901</v>
      </c>
    </row>
    <row r="954" spans="1:8" x14ac:dyDescent="0.2">
      <c r="A954" s="30">
        <v>17.193067068702</v>
      </c>
      <c r="B954" s="30">
        <v>7.5066747505466303E-4</v>
      </c>
      <c r="C954" s="30"/>
      <c r="G954" s="30">
        <v>22.109207435006699</v>
      </c>
      <c r="H954" s="30">
        <v>0.48966136218346601</v>
      </c>
    </row>
    <row r="955" spans="1:8" x14ac:dyDescent="0.2">
      <c r="A955" s="30">
        <v>17.222550292289199</v>
      </c>
      <c r="B955" s="30">
        <v>7.8851885220943896E-4</v>
      </c>
      <c r="C955" s="30"/>
      <c r="G955" s="30">
        <v>22.1173972193364</v>
      </c>
      <c r="H955" s="30">
        <v>0.48483411904652002</v>
      </c>
    </row>
    <row r="956" spans="1:8" x14ac:dyDescent="0.2">
      <c r="A956" s="30">
        <v>17.252033515876398</v>
      </c>
      <c r="B956" s="30">
        <v>8.2301318880052604E-4</v>
      </c>
      <c r="C956" s="30"/>
      <c r="G956" s="30">
        <v>22.125587003666201</v>
      </c>
      <c r="H956" s="30">
        <v>0.48001539852549302</v>
      </c>
    </row>
    <row r="957" spans="1:8" x14ac:dyDescent="0.2">
      <c r="A957" s="30">
        <v>17.286430610061501</v>
      </c>
      <c r="B957" s="30">
        <v>8.1933778574883596E-4</v>
      </c>
      <c r="C957" s="30"/>
      <c r="G957" s="30">
        <v>22.133776787995998</v>
      </c>
      <c r="H957" s="30">
        <v>0.47524015435678801</v>
      </c>
    </row>
    <row r="958" spans="1:8" x14ac:dyDescent="0.2">
      <c r="A958" s="30">
        <v>17.3159138336488</v>
      </c>
      <c r="B958" s="30">
        <v>8.2300955446568905E-4</v>
      </c>
      <c r="C958" s="30"/>
      <c r="G958" s="30">
        <v>22.141966572325799</v>
      </c>
      <c r="H958" s="30">
        <v>0.47049726112071799</v>
      </c>
    </row>
    <row r="959" spans="1:8" x14ac:dyDescent="0.2">
      <c r="A959" s="30">
        <v>17.350310927833899</v>
      </c>
      <c r="B959" s="30">
        <v>7.9157745121163599E-4</v>
      </c>
      <c r="C959" s="30"/>
      <c r="G959" s="30">
        <v>22.1501563566556</v>
      </c>
      <c r="H959" s="30">
        <v>0.46578219204170601</v>
      </c>
    </row>
    <row r="960" spans="1:8" x14ac:dyDescent="0.2">
      <c r="A960" s="30">
        <v>17.379794151421098</v>
      </c>
      <c r="B960" s="30">
        <v>8.1392390928105597E-4</v>
      </c>
      <c r="C960" s="30"/>
      <c r="G960" s="30">
        <v>22.158346140985401</v>
      </c>
      <c r="H960" s="30">
        <v>0.46111688178182098</v>
      </c>
    </row>
    <row r="961" spans="1:8" x14ac:dyDescent="0.2">
      <c r="A961" s="30">
        <v>17.414191245606201</v>
      </c>
      <c r="B961" s="30">
        <v>7.9239135805477803E-4</v>
      </c>
      <c r="C961" s="30"/>
      <c r="G961" s="30">
        <v>22.166535925315099</v>
      </c>
      <c r="H961" s="30">
        <v>0.45650135174686901</v>
      </c>
    </row>
    <row r="962" spans="1:8" x14ac:dyDescent="0.2">
      <c r="A962" s="30">
        <v>17.4436744691934</v>
      </c>
      <c r="B962" s="30">
        <v>7.6686302101759403E-4</v>
      </c>
      <c r="C962" s="30"/>
      <c r="G962" s="30">
        <v>22.1747257096449</v>
      </c>
      <c r="H962" s="30">
        <v>0.45192754588675899</v>
      </c>
    </row>
    <row r="963" spans="1:8" x14ac:dyDescent="0.2">
      <c r="A963" s="30">
        <v>17.478071563378499</v>
      </c>
      <c r="B963" s="30">
        <v>7.4165713533678101E-4</v>
      </c>
      <c r="C963" s="30"/>
      <c r="G963" s="30">
        <v>22.182915493974701</v>
      </c>
      <c r="H963" s="30">
        <v>0.44740163336455402</v>
      </c>
    </row>
    <row r="964" spans="1:8" x14ac:dyDescent="0.2">
      <c r="A964" s="30">
        <v>17.507554786965699</v>
      </c>
      <c r="B964" s="30">
        <v>7.3609029307757502E-4</v>
      </c>
      <c r="C964" s="30"/>
      <c r="G964" s="30">
        <v>22.191105278304502</v>
      </c>
      <c r="H964" s="30">
        <v>0.44289637068899201</v>
      </c>
    </row>
    <row r="965" spans="1:8" x14ac:dyDescent="0.2">
      <c r="A965" s="30">
        <v>17.541951881150801</v>
      </c>
      <c r="B965" s="30">
        <v>7.0422787633889097E-4</v>
      </c>
      <c r="C965" s="30"/>
      <c r="G965" s="30">
        <v>22.199295062634299</v>
      </c>
      <c r="H965" s="30">
        <v>0.43840420481565101</v>
      </c>
    </row>
    <row r="966" spans="1:8" x14ac:dyDescent="0.2">
      <c r="A966" s="30">
        <v>17.571435104738001</v>
      </c>
      <c r="B966" s="30">
        <v>6.8121839849944203E-4</v>
      </c>
      <c r="C966" s="30"/>
      <c r="G966" s="30">
        <v>22.2074848469641</v>
      </c>
      <c r="H966" s="30">
        <v>0.43396892642607199</v>
      </c>
    </row>
    <row r="967" spans="1:8" x14ac:dyDescent="0.2">
      <c r="A967" s="30">
        <v>17.6058321989231</v>
      </c>
      <c r="B967" s="30">
        <v>6.7197358160981703E-4</v>
      </c>
      <c r="C967" s="30"/>
      <c r="G967" s="30">
        <v>22.215674631293801</v>
      </c>
      <c r="H967" s="30">
        <v>0.42961458907445998</v>
      </c>
    </row>
    <row r="968" spans="1:8" x14ac:dyDescent="0.2">
      <c r="A968" s="30">
        <v>17.635315422510299</v>
      </c>
      <c r="B968" s="30">
        <v>7.0643929825674699E-4</v>
      </c>
      <c r="C968" s="30"/>
      <c r="G968" s="30">
        <v>22.223864415623598</v>
      </c>
      <c r="H968" s="30">
        <v>0.42534241945503498</v>
      </c>
    </row>
    <row r="969" spans="1:8" x14ac:dyDescent="0.2">
      <c r="A969" s="30">
        <v>17.669712516695402</v>
      </c>
      <c r="B969" s="30">
        <v>6.7252912526299805E-4</v>
      </c>
      <c r="C969" s="30"/>
      <c r="G969" s="30">
        <v>22.232054199953399</v>
      </c>
      <c r="H969" s="30">
        <v>0.42109670970999702</v>
      </c>
    </row>
    <row r="970" spans="1:8" x14ac:dyDescent="0.2">
      <c r="A970" s="30">
        <v>17.699195740282601</v>
      </c>
      <c r="B970" s="30">
        <v>6.8212942180734997E-4</v>
      </c>
      <c r="C970" s="30"/>
      <c r="G970" s="30">
        <v>22.2402439842832</v>
      </c>
      <c r="H970" s="30">
        <v>0.416875078050296</v>
      </c>
    </row>
    <row r="971" spans="1:8" x14ac:dyDescent="0.2">
      <c r="A971" s="30">
        <v>17.7335928344677</v>
      </c>
      <c r="B971" s="30">
        <v>6.5918011610804699E-4</v>
      </c>
      <c r="C971" s="30"/>
      <c r="G971" s="30">
        <v>22.248433768613001</v>
      </c>
      <c r="H971" s="30">
        <v>0.41267007669511802</v>
      </c>
    </row>
    <row r="972" spans="1:8" x14ac:dyDescent="0.2">
      <c r="A972" s="30">
        <v>17.763076058054899</v>
      </c>
      <c r="B972" s="30">
        <v>6.3782839607984297E-4</v>
      </c>
      <c r="C972" s="30"/>
      <c r="G972" s="30">
        <v>22.256623552942798</v>
      </c>
      <c r="H972" s="30">
        <v>0.40850225773737597</v>
      </c>
    </row>
    <row r="973" spans="1:8" x14ac:dyDescent="0.2">
      <c r="A973" s="30">
        <v>17.797473152239998</v>
      </c>
      <c r="B973" s="30">
        <v>6.1478959715889397E-4</v>
      </c>
      <c r="C973" s="30"/>
      <c r="G973" s="30">
        <v>22.2648133372725</v>
      </c>
      <c r="H973" s="30">
        <v>0.40435902037242499</v>
      </c>
    </row>
    <row r="974" spans="1:8" x14ac:dyDescent="0.2">
      <c r="A974" s="30">
        <v>17.826956375827301</v>
      </c>
      <c r="B974" s="30">
        <v>6.0093488661488298E-4</v>
      </c>
      <c r="C974" s="30"/>
      <c r="G974" s="30">
        <v>22.273003121602301</v>
      </c>
      <c r="H974" s="30">
        <v>0.40024835328181202</v>
      </c>
    </row>
    <row r="975" spans="1:8" x14ac:dyDescent="0.2">
      <c r="A975" s="30">
        <v>17.8613534700124</v>
      </c>
      <c r="B975" s="30">
        <v>5.7480141496413304E-4</v>
      </c>
      <c r="C975" s="30"/>
      <c r="G975" s="30">
        <v>22.281192905932102</v>
      </c>
      <c r="H975" s="30">
        <v>0.396190778660506</v>
      </c>
    </row>
    <row r="976" spans="1:8" x14ac:dyDescent="0.2">
      <c r="A976" s="30">
        <v>17.890836693599599</v>
      </c>
      <c r="B976" s="30">
        <v>5.9698694128426102E-4</v>
      </c>
      <c r="C976" s="30"/>
      <c r="G976" s="30">
        <v>22.289382690261899</v>
      </c>
      <c r="H976" s="30">
        <v>0.39215746983674099</v>
      </c>
    </row>
    <row r="977" spans="1:8" x14ac:dyDescent="0.2">
      <c r="A977" s="30">
        <v>17.925233787784599</v>
      </c>
      <c r="B977" s="30">
        <v>5.5140277880463004E-4</v>
      </c>
      <c r="C977" s="30"/>
      <c r="G977" s="30">
        <v>22.2975724745917</v>
      </c>
      <c r="H977" s="30">
        <v>0.38816069063214298</v>
      </c>
    </row>
    <row r="978" spans="1:8" x14ac:dyDescent="0.2">
      <c r="A978" s="30">
        <v>17.954717011371802</v>
      </c>
      <c r="B978" s="30">
        <v>5.5010317077838701E-4</v>
      </c>
      <c r="C978" s="30"/>
      <c r="G978" s="30">
        <v>22.305762258921501</v>
      </c>
      <c r="H978" s="30">
        <v>0.384239933643857</v>
      </c>
    </row>
    <row r="979" spans="1:8" x14ac:dyDescent="0.2">
      <c r="A979" s="30">
        <v>17.989114105556901</v>
      </c>
      <c r="B979" s="30">
        <v>5.4740048462394001E-4</v>
      </c>
      <c r="C979" s="30"/>
      <c r="G979" s="30">
        <v>22.313952043251199</v>
      </c>
      <c r="H979" s="30">
        <v>0.38034444320448701</v>
      </c>
    </row>
    <row r="980" spans="1:8" x14ac:dyDescent="0.2">
      <c r="A980" s="30">
        <v>18.0185973291442</v>
      </c>
      <c r="B980" s="30">
        <v>5.6986784698684898E-4</v>
      </c>
      <c r="C980" s="30"/>
      <c r="G980" s="30">
        <v>22.322141827581</v>
      </c>
      <c r="H980" s="30">
        <v>0.376510367908648</v>
      </c>
    </row>
    <row r="981" spans="1:8" x14ac:dyDescent="0.2">
      <c r="A981" s="30">
        <v>18.052994423329299</v>
      </c>
      <c r="B981" s="30">
        <v>5.8031329580728898E-4</v>
      </c>
      <c r="C981" s="30"/>
      <c r="G981" s="30">
        <v>22.3303316119108</v>
      </c>
      <c r="H981" s="30">
        <v>0.37275034868954898</v>
      </c>
    </row>
    <row r="982" spans="1:8" x14ac:dyDescent="0.2">
      <c r="A982" s="30">
        <v>18.082477646916502</v>
      </c>
      <c r="B982" s="30">
        <v>5.5173078929066099E-4</v>
      </c>
      <c r="C982" s="30"/>
      <c r="G982" s="30">
        <v>22.338521396240601</v>
      </c>
      <c r="H982" s="30">
        <v>0.36898908313878198</v>
      </c>
    </row>
    <row r="983" spans="1:8" x14ac:dyDescent="0.2">
      <c r="A983" s="30">
        <v>18.116874741101601</v>
      </c>
      <c r="B983" s="30">
        <v>5.0431239678336802E-4</v>
      </c>
      <c r="C983" s="30"/>
      <c r="G983" s="30">
        <v>22.346711180570399</v>
      </c>
      <c r="H983" s="30">
        <v>0.36525554699260498</v>
      </c>
    </row>
    <row r="984" spans="1:8" x14ac:dyDescent="0.2">
      <c r="A984" s="30">
        <v>18.1463579646888</v>
      </c>
      <c r="B984" s="30">
        <v>4.7816109799182598E-4</v>
      </c>
      <c r="C984" s="30"/>
      <c r="G984" s="30">
        <v>22.3549009649002</v>
      </c>
      <c r="H984" s="30">
        <v>0.361547586681079</v>
      </c>
    </row>
    <row r="985" spans="1:8" x14ac:dyDescent="0.2">
      <c r="A985" s="30">
        <v>18.175841188275999</v>
      </c>
      <c r="B985" s="30">
        <v>4.6863964044491002E-4</v>
      </c>
      <c r="C985" s="30"/>
      <c r="G985" s="30">
        <v>22.363090749229901</v>
      </c>
      <c r="H985" s="30">
        <v>0.357880080982726</v>
      </c>
    </row>
    <row r="986" spans="1:8" x14ac:dyDescent="0.2">
      <c r="A986" s="30">
        <v>18.210238282461098</v>
      </c>
      <c r="B986" s="30">
        <v>4.6100215469660602E-4</v>
      </c>
      <c r="C986" s="30"/>
      <c r="G986" s="30">
        <v>22.371280533559698</v>
      </c>
      <c r="H986" s="30">
        <v>0.35424528742893302</v>
      </c>
    </row>
    <row r="987" spans="1:8" x14ac:dyDescent="0.2">
      <c r="A987" s="30">
        <v>18.239721506048301</v>
      </c>
      <c r="B987" s="30">
        <v>4.65418638349195E-4</v>
      </c>
      <c r="C987" s="30"/>
      <c r="G987" s="30">
        <v>22.379470317889499</v>
      </c>
      <c r="H987" s="30">
        <v>0.35063641688911201</v>
      </c>
    </row>
    <row r="988" spans="1:8" x14ac:dyDescent="0.2">
      <c r="A988" s="30">
        <v>18.2741186002334</v>
      </c>
      <c r="B988" s="30">
        <v>4.8901122441762795E-4</v>
      </c>
      <c r="C988" s="30"/>
      <c r="G988" s="30">
        <v>22.3876601022193</v>
      </c>
      <c r="H988" s="30">
        <v>0.34707315619019602</v>
      </c>
    </row>
    <row r="989" spans="1:8" x14ac:dyDescent="0.2">
      <c r="A989" s="30">
        <v>18.3036018238206</v>
      </c>
      <c r="B989" s="30">
        <v>4.8275382619664901E-4</v>
      </c>
      <c r="C989" s="30"/>
      <c r="G989" s="30">
        <v>22.395849886549101</v>
      </c>
      <c r="H989" s="30">
        <v>0.34353880533514602</v>
      </c>
    </row>
    <row r="990" spans="1:8" x14ac:dyDescent="0.2">
      <c r="A990" s="30">
        <v>18.337998918005699</v>
      </c>
      <c r="B990" s="30">
        <v>4.7693301417121799E-4</v>
      </c>
      <c r="C990" s="30"/>
      <c r="G990" s="30">
        <v>22.404039670878898</v>
      </c>
      <c r="H990" s="30">
        <v>0.34004378740188002</v>
      </c>
    </row>
    <row r="991" spans="1:8" x14ac:dyDescent="0.2">
      <c r="A991" s="30">
        <v>18.367482141592902</v>
      </c>
      <c r="B991" s="30">
        <v>4.5358766464927798E-4</v>
      </c>
      <c r="C991" s="30"/>
      <c r="G991" s="30">
        <v>22.4122294552086</v>
      </c>
      <c r="H991" s="30">
        <v>0.33660148792281802</v>
      </c>
    </row>
    <row r="992" spans="1:8" x14ac:dyDescent="0.2">
      <c r="A992" s="30">
        <v>18.401879235778001</v>
      </c>
      <c r="B992" s="30">
        <v>4.3834032763864799E-4</v>
      </c>
      <c r="C992" s="30"/>
      <c r="G992" s="30">
        <v>22.420419239538401</v>
      </c>
      <c r="H992" s="30">
        <v>0.33319353777050298</v>
      </c>
    </row>
    <row r="993" spans="1:8" x14ac:dyDescent="0.2">
      <c r="A993" s="30">
        <v>18.4313624593652</v>
      </c>
      <c r="B993" s="30">
        <v>4.61682343109979E-4</v>
      </c>
      <c r="C993" s="30"/>
      <c r="G993" s="30">
        <v>22.428609023868201</v>
      </c>
      <c r="H993" s="30">
        <v>0.32980493114575099</v>
      </c>
    </row>
    <row r="994" spans="1:8" x14ac:dyDescent="0.2">
      <c r="A994" s="30">
        <v>18.465759553550299</v>
      </c>
      <c r="B994" s="30">
        <v>4.4138362434499497E-4</v>
      </c>
      <c r="C994" s="30"/>
      <c r="G994" s="30">
        <v>22.436798808197999</v>
      </c>
      <c r="H994" s="30">
        <v>0.32646369433407102</v>
      </c>
    </row>
    <row r="995" spans="1:8" x14ac:dyDescent="0.2">
      <c r="A995" s="30">
        <v>18.495242777137602</v>
      </c>
      <c r="B995" s="30">
        <v>4.2578705859780598E-4</v>
      </c>
      <c r="C995" s="30"/>
      <c r="G995" s="30">
        <v>22.4449885925278</v>
      </c>
      <c r="H995" s="30">
        <v>0.32315016289967902</v>
      </c>
    </row>
    <row r="996" spans="1:8" x14ac:dyDescent="0.2">
      <c r="A996" s="30">
        <v>18.529639871322701</v>
      </c>
      <c r="B996" s="30">
        <v>4.1622373204420999E-4</v>
      </c>
      <c r="C996" s="30"/>
      <c r="G996" s="30">
        <v>22.453178376857601</v>
      </c>
      <c r="H996" s="30">
        <v>0.319880797723262</v>
      </c>
    </row>
    <row r="997" spans="1:8" x14ac:dyDescent="0.2">
      <c r="A997" s="30">
        <v>18.5591230949099</v>
      </c>
      <c r="B997" s="30">
        <v>4.3072899757070103E-4</v>
      </c>
      <c r="C997" s="30"/>
      <c r="G997" s="30">
        <v>22.461368161187298</v>
      </c>
      <c r="H997" s="30">
        <v>0.31664181050233497</v>
      </c>
    </row>
    <row r="998" spans="1:8" x14ac:dyDescent="0.2">
      <c r="A998" s="30">
        <v>18.5935201890949</v>
      </c>
      <c r="B998" s="30">
        <v>4.1648794092344598E-4</v>
      </c>
      <c r="C998" s="30"/>
      <c r="G998" s="30">
        <v>22.469557945517099</v>
      </c>
      <c r="H998" s="30">
        <v>0.31345034344832001</v>
      </c>
    </row>
    <row r="999" spans="1:8" x14ac:dyDescent="0.2">
      <c r="A999" s="30">
        <v>18.623003412682099</v>
      </c>
      <c r="B999" s="30">
        <v>4.4517631062586599E-4</v>
      </c>
      <c r="C999" s="30"/>
      <c r="G999" s="30">
        <v>22.4777477298469</v>
      </c>
      <c r="H999" s="30">
        <v>0.31030033366786802</v>
      </c>
    </row>
    <row r="1000" spans="1:8" x14ac:dyDescent="0.2">
      <c r="A1000" s="30">
        <v>18.657400506867202</v>
      </c>
      <c r="B1000" s="30">
        <v>4.2108763668939701E-4</v>
      </c>
      <c r="C1000" s="30"/>
      <c r="G1000" s="30">
        <v>22.485937514176701</v>
      </c>
      <c r="H1000" s="30">
        <v>0.30719092747203902</v>
      </c>
    </row>
    <row r="1001" spans="1:8" x14ac:dyDescent="0.2">
      <c r="A1001" s="30">
        <v>18.6868837304545</v>
      </c>
      <c r="B1001" s="30">
        <v>4.1149583834439602E-4</v>
      </c>
      <c r="C1001" s="30"/>
      <c r="G1001" s="30">
        <v>22.494127298506498</v>
      </c>
      <c r="H1001" s="30">
        <v>0.30410611235964702</v>
      </c>
    </row>
    <row r="1002" spans="1:8" x14ac:dyDescent="0.2">
      <c r="A1002" s="30">
        <v>18.721280824639599</v>
      </c>
      <c r="B1002" s="30">
        <v>4.3287245285383901E-4</v>
      </c>
      <c r="C1002" s="30"/>
      <c r="G1002" s="30">
        <v>22.502317082836299</v>
      </c>
      <c r="H1002" s="30">
        <v>0.301072660101326</v>
      </c>
    </row>
    <row r="1003" spans="1:8" x14ac:dyDescent="0.2">
      <c r="A1003" s="30">
        <v>18.750764048226799</v>
      </c>
      <c r="B1003" s="30">
        <v>4.1218534660584399E-4</v>
      </c>
      <c r="C1003" s="30"/>
      <c r="G1003" s="30">
        <v>22.510506867166001</v>
      </c>
      <c r="H1003" s="30">
        <v>0.298045686631772</v>
      </c>
    </row>
    <row r="1004" spans="1:8" x14ac:dyDescent="0.2">
      <c r="A1004" s="30">
        <v>18.785161142411901</v>
      </c>
      <c r="B1004" s="30">
        <v>4.3587134873426402E-4</v>
      </c>
      <c r="C1004" s="30"/>
      <c r="G1004" s="30">
        <v>22.518696651495802</v>
      </c>
      <c r="H1004" s="30">
        <v>0.295070084452832</v>
      </c>
    </row>
    <row r="1005" spans="1:8" x14ac:dyDescent="0.2">
      <c r="A1005" s="30">
        <v>18.814644365999101</v>
      </c>
      <c r="B1005" s="30">
        <v>4.7599114471945603E-4</v>
      </c>
      <c r="C1005" s="30"/>
      <c r="G1005" s="30">
        <v>22.526886435825599</v>
      </c>
      <c r="H1005" s="30">
        <v>0.292145978192619</v>
      </c>
    </row>
    <row r="1006" spans="1:8" x14ac:dyDescent="0.2">
      <c r="A1006" s="30">
        <v>18.8490414601842</v>
      </c>
      <c r="B1006" s="30">
        <v>4.5163754675574703E-4</v>
      </c>
      <c r="C1006" s="30"/>
      <c r="G1006" s="30">
        <v>22.5350762201554</v>
      </c>
      <c r="H1006" s="30">
        <v>0.28923046941278202</v>
      </c>
    </row>
    <row r="1007" spans="1:8" x14ac:dyDescent="0.2">
      <c r="A1007" s="30">
        <v>18.878524683771399</v>
      </c>
      <c r="B1007" s="30">
        <v>4.5879550698056198E-4</v>
      </c>
      <c r="C1007" s="30"/>
      <c r="G1007" s="30">
        <v>22.543266004485201</v>
      </c>
      <c r="H1007" s="30">
        <v>0.28636469559326999</v>
      </c>
    </row>
    <row r="1008" spans="1:8" x14ac:dyDescent="0.2">
      <c r="A1008" s="30">
        <v>18.912921777956502</v>
      </c>
      <c r="B1008" s="30">
        <v>4.5206387430732402E-4</v>
      </c>
      <c r="C1008" s="30"/>
      <c r="G1008" s="30">
        <v>22.551455788815002</v>
      </c>
      <c r="H1008" s="30">
        <v>0.28353380688354002</v>
      </c>
    </row>
    <row r="1009" spans="1:8" x14ac:dyDescent="0.2">
      <c r="A1009" s="30">
        <v>18.942405001543701</v>
      </c>
      <c r="B1009" s="30">
        <v>4.3296835894074002E-4</v>
      </c>
      <c r="C1009" s="30"/>
      <c r="G1009" s="30">
        <v>22.559645573144699</v>
      </c>
      <c r="H1009" s="30">
        <v>0.280737092805664</v>
      </c>
    </row>
    <row r="1010" spans="1:8" x14ac:dyDescent="0.2">
      <c r="A1010" s="30">
        <v>18.9768020957288</v>
      </c>
      <c r="B1010" s="30">
        <v>4.2225563278491698E-4</v>
      </c>
      <c r="C1010" s="30"/>
      <c r="G1010" s="30">
        <v>22.5678353574745</v>
      </c>
      <c r="H1010" s="30">
        <v>0.27795317380220302</v>
      </c>
    </row>
    <row r="1011" spans="1:8" x14ac:dyDescent="0.2">
      <c r="A1011" s="30">
        <v>19.006285319316</v>
      </c>
      <c r="B1011" s="30">
        <v>4.4077956036857102E-4</v>
      </c>
      <c r="C1011" s="30"/>
      <c r="G1011" s="30">
        <v>22.576025141804301</v>
      </c>
      <c r="H1011" s="30">
        <v>0.27518973392437301</v>
      </c>
    </row>
    <row r="1012" spans="1:8" x14ac:dyDescent="0.2">
      <c r="A1012" s="30">
        <v>19.040682413501099</v>
      </c>
      <c r="B1012" s="30">
        <v>4.5198639232072401E-4</v>
      </c>
      <c r="C1012" s="30"/>
      <c r="G1012" s="30">
        <v>22.584214926134099</v>
      </c>
      <c r="H1012" s="30">
        <v>0.272475808153267</v>
      </c>
    </row>
    <row r="1013" spans="1:8" x14ac:dyDescent="0.2">
      <c r="A1013" s="30">
        <v>19.070165637088301</v>
      </c>
      <c r="B1013" s="30">
        <v>5.2926331398603604E-4</v>
      </c>
      <c r="C1013" s="30"/>
      <c r="G1013" s="30">
        <v>22.6005944947937</v>
      </c>
      <c r="H1013" s="30">
        <v>0.267154716801142</v>
      </c>
    </row>
    <row r="1014" spans="1:8" x14ac:dyDescent="0.2">
      <c r="A1014" s="30">
        <v>19.099648860675501</v>
      </c>
      <c r="B1014" s="30">
        <v>5.417465502074E-4</v>
      </c>
      <c r="C1014" s="30"/>
      <c r="G1014" s="30">
        <v>22.608784279123402</v>
      </c>
      <c r="H1014" s="30">
        <v>0.26452440594965299</v>
      </c>
    </row>
    <row r="1015" spans="1:8" x14ac:dyDescent="0.2">
      <c r="A1015" s="30">
        <v>19.1340459548606</v>
      </c>
      <c r="B1015" s="30">
        <v>5.0788110858263297E-4</v>
      </c>
      <c r="C1015" s="30"/>
      <c r="G1015" s="30">
        <v>22.616974063453199</v>
      </c>
      <c r="H1015" s="30">
        <v>0.26193416979737599</v>
      </c>
    </row>
    <row r="1016" spans="1:8" x14ac:dyDescent="0.2">
      <c r="A1016" s="30">
        <v>19.163529178447899</v>
      </c>
      <c r="B1016" s="30">
        <v>5.4992016712004802E-4</v>
      </c>
      <c r="C1016" s="30"/>
      <c r="G1016" s="30">
        <v>22.625163847783</v>
      </c>
      <c r="H1016" s="30">
        <v>0.25936741831239102</v>
      </c>
    </row>
    <row r="1017" spans="1:8" x14ac:dyDescent="0.2">
      <c r="A1017" s="30">
        <v>19.197926272633001</v>
      </c>
      <c r="B1017" s="30">
        <v>5.8424406846796105E-4</v>
      </c>
      <c r="C1017" s="30"/>
      <c r="G1017" s="30">
        <v>22.633353632112801</v>
      </c>
      <c r="H1017" s="30">
        <v>0.25683754041115298</v>
      </c>
    </row>
    <row r="1018" spans="1:8" x14ac:dyDescent="0.2">
      <c r="A1018" s="30">
        <v>19.227409496220201</v>
      </c>
      <c r="B1018" s="30">
        <v>5.6510156778752298E-4</v>
      </c>
      <c r="C1018" s="30"/>
      <c r="G1018" s="30">
        <v>22.641543416442602</v>
      </c>
      <c r="H1018" s="30">
        <v>0.25434061583433898</v>
      </c>
    </row>
    <row r="1019" spans="1:8" x14ac:dyDescent="0.2">
      <c r="A1019" s="30">
        <v>19.2618065904053</v>
      </c>
      <c r="B1019" s="30">
        <v>5.3455823425013597E-4</v>
      </c>
      <c r="C1019" s="30"/>
      <c r="G1019" s="30">
        <v>22.6497332007723</v>
      </c>
      <c r="H1019" s="30">
        <v>0.25187597344755902</v>
      </c>
    </row>
    <row r="1020" spans="1:8" x14ac:dyDescent="0.2">
      <c r="A1020" s="30">
        <v>19.291289813992499</v>
      </c>
      <c r="B1020" s="30">
        <v>4.9569306604429705E-4</v>
      </c>
      <c r="C1020" s="30"/>
      <c r="G1020" s="30">
        <v>22.666112769431901</v>
      </c>
      <c r="H1020" s="30">
        <v>0.24701475791396699</v>
      </c>
    </row>
    <row r="1021" spans="1:8" x14ac:dyDescent="0.2">
      <c r="A1021" s="30">
        <v>19.325686908177602</v>
      </c>
      <c r="B1021" s="30">
        <v>4.7247236357254998E-4</v>
      </c>
      <c r="C1021" s="30"/>
      <c r="G1021" s="30">
        <v>22.674302553761699</v>
      </c>
      <c r="H1021" s="30">
        <v>0.24461567214194099</v>
      </c>
    </row>
    <row r="1022" spans="1:8" x14ac:dyDescent="0.2">
      <c r="A1022" s="30">
        <v>19.355170131764801</v>
      </c>
      <c r="B1022" s="30">
        <v>4.7159064771942701E-4</v>
      </c>
      <c r="C1022" s="30"/>
      <c r="G1022" s="30">
        <v>22.6824923380915</v>
      </c>
      <c r="H1022" s="30">
        <v>0.24224704483263401</v>
      </c>
    </row>
    <row r="1023" spans="1:8" x14ac:dyDescent="0.2">
      <c r="A1023" s="30">
        <v>19.3895672259499</v>
      </c>
      <c r="B1023" s="30">
        <v>4.7136463239530598E-4</v>
      </c>
      <c r="C1023" s="30"/>
      <c r="G1023" s="30">
        <v>22.6906821224213</v>
      </c>
      <c r="H1023" s="30">
        <v>0.239921971124129</v>
      </c>
    </row>
    <row r="1024" spans="1:8" x14ac:dyDescent="0.2">
      <c r="A1024" s="30">
        <v>19.419050449537199</v>
      </c>
      <c r="B1024" s="30">
        <v>4.5493015744331499E-4</v>
      </c>
      <c r="C1024" s="30"/>
      <c r="G1024" s="30">
        <v>22.707061691080799</v>
      </c>
      <c r="H1024" s="30">
        <v>0.23531050747759799</v>
      </c>
    </row>
    <row r="1025" spans="1:8" x14ac:dyDescent="0.2">
      <c r="A1025" s="30">
        <v>19.453447543722302</v>
      </c>
      <c r="B1025" s="30">
        <v>4.3188253668583501E-4</v>
      </c>
      <c r="C1025" s="30"/>
      <c r="G1025" s="30">
        <v>22.7152514754106</v>
      </c>
      <c r="H1025" s="30">
        <v>0.23303281277953899</v>
      </c>
    </row>
    <row r="1026" spans="1:8" x14ac:dyDescent="0.2">
      <c r="A1026" s="30">
        <v>19.482930767309501</v>
      </c>
      <c r="B1026" s="30">
        <v>4.1115559870411001E-4</v>
      </c>
      <c r="C1026" s="30"/>
      <c r="G1026" s="30">
        <v>22.723441259740401</v>
      </c>
      <c r="H1026" s="30">
        <v>0.23079275150174999</v>
      </c>
    </row>
    <row r="1027" spans="1:8" x14ac:dyDescent="0.2">
      <c r="A1027" s="30">
        <v>19.5173278614946</v>
      </c>
      <c r="B1027" s="30">
        <v>4.2908465212244002E-4</v>
      </c>
      <c r="C1027" s="30"/>
      <c r="G1027" s="30">
        <v>22.739820828399999</v>
      </c>
      <c r="H1027" s="30">
        <v>0.226383085595387</v>
      </c>
    </row>
    <row r="1028" spans="1:8" x14ac:dyDescent="0.2">
      <c r="A1028" s="30">
        <v>19.546811085081799</v>
      </c>
      <c r="B1028" s="30">
        <v>4.2778288542658202E-4</v>
      </c>
      <c r="C1028" s="30"/>
      <c r="G1028" s="30">
        <v>22.748010612729701</v>
      </c>
      <c r="H1028" s="30">
        <v>0.22421632077721501</v>
      </c>
    </row>
    <row r="1029" spans="1:8" x14ac:dyDescent="0.2">
      <c r="A1029" s="30">
        <v>19.581208179266898</v>
      </c>
      <c r="B1029" s="30">
        <v>4.2545308982632998E-4</v>
      </c>
      <c r="C1029" s="30"/>
      <c r="G1029" s="30">
        <v>22.756200397059501</v>
      </c>
      <c r="H1029" s="30">
        <v>0.22208349595457499</v>
      </c>
    </row>
    <row r="1030" spans="1:8" x14ac:dyDescent="0.2">
      <c r="A1030" s="30">
        <v>19.610691402854201</v>
      </c>
      <c r="B1030" s="30">
        <v>4.2865931803856902E-4</v>
      </c>
      <c r="C1030" s="30"/>
      <c r="G1030" s="30">
        <v>22.7725799657191</v>
      </c>
      <c r="H1030" s="30">
        <v>0.21789559275871001</v>
      </c>
    </row>
    <row r="1031" spans="1:8" x14ac:dyDescent="0.2">
      <c r="A1031" s="30">
        <v>19.6450884970393</v>
      </c>
      <c r="B1031" s="30">
        <v>4.2140952739959598E-4</v>
      </c>
      <c r="C1031" s="30"/>
      <c r="G1031" s="30">
        <v>22.780769750048901</v>
      </c>
      <c r="H1031" s="30">
        <v>0.215838762647272</v>
      </c>
    </row>
    <row r="1032" spans="1:8" x14ac:dyDescent="0.2">
      <c r="A1032" s="30">
        <v>19.674571720626499</v>
      </c>
      <c r="B1032" s="30">
        <v>4.0694012639333498E-4</v>
      </c>
      <c r="C1032" s="30"/>
      <c r="G1032" s="30">
        <v>22.797149318708399</v>
      </c>
      <c r="H1032" s="30">
        <v>0.21178288230989201</v>
      </c>
    </row>
    <row r="1033" spans="1:8" x14ac:dyDescent="0.2">
      <c r="A1033" s="30">
        <v>19.708968814811598</v>
      </c>
      <c r="B1033" s="30">
        <v>3.6925675640766501E-4</v>
      </c>
      <c r="C1033" s="30"/>
      <c r="G1033" s="30">
        <v>22.8053391030382</v>
      </c>
      <c r="H1033" s="30">
        <v>0.20978937916349399</v>
      </c>
    </row>
    <row r="1034" spans="1:8" x14ac:dyDescent="0.2">
      <c r="A1034" s="30">
        <v>19.738452038398901</v>
      </c>
      <c r="B1034" s="30">
        <v>3.7913039786541502E-4</v>
      </c>
      <c r="C1034" s="30"/>
      <c r="G1034" s="30">
        <v>22.813528887368001</v>
      </c>
      <c r="H1034" s="30">
        <v>0.20782631821191699</v>
      </c>
    </row>
    <row r="1035" spans="1:8" x14ac:dyDescent="0.2">
      <c r="A1035" s="30">
        <v>19.772849132584</v>
      </c>
      <c r="B1035" s="30">
        <v>3.6783070313384198E-4</v>
      </c>
      <c r="C1035" s="30"/>
      <c r="G1035" s="30">
        <v>22.821718671697798</v>
      </c>
      <c r="H1035" s="30">
        <v>0.20587753519802399</v>
      </c>
    </row>
    <row r="1036" spans="1:8" x14ac:dyDescent="0.2">
      <c r="A1036" s="30">
        <v>19.802332356171199</v>
      </c>
      <c r="B1036" s="30">
        <v>3.82518157170109E-4</v>
      </c>
      <c r="C1036" s="30"/>
      <c r="G1036" s="30">
        <v>22.829908456027599</v>
      </c>
      <c r="H1036" s="30">
        <v>0.20396132106269799</v>
      </c>
    </row>
    <row r="1037" spans="1:8" x14ac:dyDescent="0.2">
      <c r="A1037" s="30">
        <v>19.836729450356302</v>
      </c>
      <c r="B1037" s="30">
        <v>4.2976097170322201E-4</v>
      </c>
      <c r="C1037" s="30"/>
      <c r="G1037" s="30">
        <v>22.846288024687102</v>
      </c>
      <c r="H1037" s="30">
        <v>0.20018753237437201</v>
      </c>
    </row>
    <row r="1038" spans="1:8" x14ac:dyDescent="0.2">
      <c r="A1038" s="30">
        <v>19.866212673943501</v>
      </c>
      <c r="B1038" s="30">
        <v>4.6833454805383299E-4</v>
      </c>
      <c r="C1038" s="30"/>
      <c r="G1038" s="30">
        <v>22.854477809016899</v>
      </c>
      <c r="H1038" s="30">
        <v>0.198335319993549</v>
      </c>
    </row>
    <row r="1039" spans="1:8" x14ac:dyDescent="0.2">
      <c r="A1039" s="30">
        <v>19.9006097681286</v>
      </c>
      <c r="B1039" s="30">
        <v>4.2844570447397699E-4</v>
      </c>
      <c r="C1039" s="30"/>
      <c r="G1039" s="30">
        <v>22.8626675933467</v>
      </c>
      <c r="H1039" s="30">
        <v>0.19653079956252401</v>
      </c>
    </row>
    <row r="1040" spans="1:8" x14ac:dyDescent="0.2">
      <c r="A1040" s="30">
        <v>19.930092991715899</v>
      </c>
      <c r="B1040" s="30">
        <v>4.5877981462462002E-4</v>
      </c>
      <c r="C1040" s="30"/>
      <c r="G1040" s="30">
        <v>22.870857377676501</v>
      </c>
      <c r="H1040" s="30">
        <v>0.19476514094068301</v>
      </c>
    </row>
    <row r="1041" spans="1:8" x14ac:dyDescent="0.2">
      <c r="A1041" s="30">
        <v>19.964490085901001</v>
      </c>
      <c r="B1041" s="30">
        <v>4.5924617914302503E-4</v>
      </c>
      <c r="C1041" s="30"/>
      <c r="G1041" s="30">
        <v>22.887236946336099</v>
      </c>
      <c r="H1041" s="30">
        <v>0.19133557106031801</v>
      </c>
    </row>
    <row r="1042" spans="1:8" x14ac:dyDescent="0.2">
      <c r="A1042" s="30">
        <v>19.993973309488201</v>
      </c>
      <c r="B1042" s="30">
        <v>5.0730649437686997E-4</v>
      </c>
      <c r="C1042" s="30"/>
      <c r="G1042" s="30">
        <v>22.8954267306658</v>
      </c>
      <c r="H1042" s="30">
        <v>0.18960975839781999</v>
      </c>
    </row>
    <row r="1043" spans="1:8" x14ac:dyDescent="0.2">
      <c r="A1043" s="30">
        <v>20.0234565330754</v>
      </c>
      <c r="B1043" s="30">
        <v>5.2804816430087795E-4</v>
      </c>
      <c r="C1043" s="30"/>
      <c r="G1043" s="30">
        <v>22.911806299325399</v>
      </c>
      <c r="H1043" s="30">
        <v>0.186152777522028</v>
      </c>
    </row>
    <row r="1044" spans="1:8" x14ac:dyDescent="0.2">
      <c r="A1044" s="30">
        <v>20.057853627260499</v>
      </c>
      <c r="B1044" s="30">
        <v>4.6300162193369399E-4</v>
      </c>
      <c r="C1044" s="30"/>
      <c r="G1044" s="30">
        <v>22.919996083655199</v>
      </c>
      <c r="H1044" s="30">
        <v>0.18445613387747101</v>
      </c>
    </row>
    <row r="1045" spans="1:8" x14ac:dyDescent="0.2">
      <c r="A1045" s="30">
        <v>20.087336850847699</v>
      </c>
      <c r="B1045" s="30">
        <v>4.4509083479668602E-4</v>
      </c>
      <c r="C1045" s="30"/>
      <c r="G1045" s="30">
        <v>22.928185867985</v>
      </c>
      <c r="H1045" s="30">
        <v>0.18279436856608</v>
      </c>
    </row>
    <row r="1046" spans="1:8" x14ac:dyDescent="0.2">
      <c r="A1046" s="30">
        <v>20.121733945032901</v>
      </c>
      <c r="B1046" s="30">
        <v>4.3619913781127499E-4</v>
      </c>
      <c r="C1046" s="30"/>
      <c r="G1046" s="30">
        <v>22.936375652314801</v>
      </c>
      <c r="H1046" s="30">
        <v>0.181159760146165</v>
      </c>
    </row>
    <row r="1047" spans="1:8" x14ac:dyDescent="0.2">
      <c r="A1047" s="30">
        <v>20.1512171686201</v>
      </c>
      <c r="B1047" s="30">
        <v>4.1382673027900698E-4</v>
      </c>
      <c r="C1047" s="30"/>
      <c r="G1047" s="30">
        <v>22.9527552209743</v>
      </c>
      <c r="H1047" s="30">
        <v>0.17796137038545801</v>
      </c>
    </row>
    <row r="1048" spans="1:8" x14ac:dyDescent="0.2">
      <c r="A1048" s="30">
        <v>20.185614262805199</v>
      </c>
      <c r="B1048" s="30">
        <v>4.2400661658192402E-4</v>
      </c>
      <c r="C1048" s="30"/>
      <c r="G1048" s="30">
        <v>22.969134789633902</v>
      </c>
      <c r="H1048" s="30">
        <v>0.17477526790897299</v>
      </c>
    </row>
    <row r="1049" spans="1:8" x14ac:dyDescent="0.2">
      <c r="A1049" s="30">
        <v>20.215097486392398</v>
      </c>
      <c r="B1049" s="30">
        <v>4.3292075180307601E-4</v>
      </c>
      <c r="C1049" s="30"/>
      <c r="G1049" s="30">
        <v>22.9855143582935</v>
      </c>
      <c r="H1049" s="30">
        <v>0.17166731402746199</v>
      </c>
    </row>
    <row r="1050" spans="1:8" x14ac:dyDescent="0.2">
      <c r="A1050" s="30">
        <v>20.249494580577501</v>
      </c>
      <c r="B1050" s="30">
        <v>4.0974350093022803E-4</v>
      </c>
      <c r="C1050" s="30"/>
      <c r="G1050" s="30">
        <v>23.001893926952999</v>
      </c>
      <c r="H1050" s="30">
        <v>0.16861448280527699</v>
      </c>
    </row>
    <row r="1051" spans="1:8" x14ac:dyDescent="0.2">
      <c r="A1051" s="30">
        <v>20.2789778041648</v>
      </c>
      <c r="B1051" s="30">
        <v>3.8986072327762303E-4</v>
      </c>
      <c r="C1051" s="30"/>
      <c r="G1051" s="30">
        <v>23.0182734956126</v>
      </c>
      <c r="H1051" s="30">
        <v>0.165623673250336</v>
      </c>
    </row>
    <row r="1052" spans="1:8" x14ac:dyDescent="0.2">
      <c r="A1052" s="30">
        <v>20.313374898349899</v>
      </c>
      <c r="B1052" s="30">
        <v>3.9603358191392997E-4</v>
      </c>
      <c r="C1052" s="30"/>
      <c r="G1052" s="30">
        <v>23.026463279942401</v>
      </c>
      <c r="H1052" s="30">
        <v>0.16415873043399501</v>
      </c>
    </row>
    <row r="1053" spans="1:8" x14ac:dyDescent="0.2">
      <c r="A1053" s="30">
        <v>20.342858121937098</v>
      </c>
      <c r="B1053" s="30">
        <v>4.1001436443449299E-4</v>
      </c>
      <c r="C1053" s="30"/>
      <c r="G1053" s="30">
        <v>23.034653064272199</v>
      </c>
      <c r="H1053" s="30">
        <v>0.162720102016221</v>
      </c>
    </row>
    <row r="1054" spans="1:8" x14ac:dyDescent="0.2">
      <c r="A1054" s="30">
        <v>20.377255216122201</v>
      </c>
      <c r="B1054" s="30">
        <v>4.3107894415339099E-4</v>
      </c>
      <c r="C1054" s="30"/>
      <c r="G1054" s="30">
        <v>23.051032632931701</v>
      </c>
      <c r="H1054" s="30">
        <v>0.15990113179570001</v>
      </c>
    </row>
    <row r="1055" spans="1:8" x14ac:dyDescent="0.2">
      <c r="A1055" s="30">
        <v>20.4067384397095</v>
      </c>
      <c r="B1055" s="30">
        <v>4.2358341858839301E-4</v>
      </c>
      <c r="C1055" s="30"/>
      <c r="G1055" s="30">
        <v>23.067412201591299</v>
      </c>
      <c r="H1055" s="30">
        <v>0.15710091856848099</v>
      </c>
    </row>
    <row r="1056" spans="1:8" x14ac:dyDescent="0.2">
      <c r="A1056" s="30">
        <v>20.441135533894599</v>
      </c>
      <c r="B1056" s="30">
        <v>4.0020854744172199E-4</v>
      </c>
      <c r="C1056" s="30"/>
      <c r="G1056" s="30">
        <v>23.0756019859211</v>
      </c>
      <c r="H1056" s="30">
        <v>0.15570298773902999</v>
      </c>
    </row>
    <row r="1057" spans="1:8" x14ac:dyDescent="0.2">
      <c r="A1057" s="30">
        <v>20.470618757481802</v>
      </c>
      <c r="B1057" s="30">
        <v>3.6981914517662302E-4</v>
      </c>
      <c r="C1057" s="30"/>
      <c r="G1057" s="30">
        <v>23.083791770250901</v>
      </c>
      <c r="H1057" s="30">
        <v>0.15433222545092601</v>
      </c>
    </row>
    <row r="1058" spans="1:8" x14ac:dyDescent="0.2">
      <c r="A1058" s="30">
        <v>20.505015851666901</v>
      </c>
      <c r="B1058" s="30">
        <v>3.8398164597875999E-4</v>
      </c>
      <c r="C1058" s="30"/>
      <c r="G1058" s="30">
        <v>23.1001713389104</v>
      </c>
      <c r="H1058" s="30">
        <v>0.15165973767295299</v>
      </c>
    </row>
    <row r="1059" spans="1:8" x14ac:dyDescent="0.2">
      <c r="A1059" s="30">
        <v>20.5344990752541</v>
      </c>
      <c r="B1059" s="30">
        <v>3.8556243598572901E-4</v>
      </c>
      <c r="C1059" s="30"/>
      <c r="G1059" s="30">
        <v>23.124740691899799</v>
      </c>
      <c r="H1059" s="30">
        <v>0.14773438106459799</v>
      </c>
    </row>
    <row r="1060" spans="1:8" x14ac:dyDescent="0.2">
      <c r="A1060" s="30">
        <v>20.568896169439199</v>
      </c>
      <c r="B1060" s="30">
        <v>3.7191598048894801E-4</v>
      </c>
      <c r="C1060" s="30"/>
      <c r="G1060" s="30">
        <v>23.1329304762296</v>
      </c>
      <c r="H1060" s="30">
        <v>0.14645330580934501</v>
      </c>
    </row>
    <row r="1061" spans="1:8" x14ac:dyDescent="0.2">
      <c r="A1061" s="30">
        <v>20.598379393026502</v>
      </c>
      <c r="B1061" s="30">
        <v>3.8937647792790898E-4</v>
      </c>
      <c r="C1061" s="30"/>
      <c r="G1061" s="30">
        <v>23.141120260559301</v>
      </c>
      <c r="H1061" s="30">
        <v>0.145182576497977</v>
      </c>
    </row>
    <row r="1062" spans="1:8" x14ac:dyDescent="0.2">
      <c r="A1062" s="30">
        <v>20.632776487211601</v>
      </c>
      <c r="B1062" s="30">
        <v>3.99087402942176E-4</v>
      </c>
      <c r="C1062" s="30"/>
      <c r="G1062" s="30">
        <v>23.157499829218899</v>
      </c>
      <c r="H1062" s="30">
        <v>0.142692025939816</v>
      </c>
    </row>
    <row r="1063" spans="1:8" x14ac:dyDescent="0.2">
      <c r="A1063" s="30">
        <v>20.6622597107988</v>
      </c>
      <c r="B1063" s="30">
        <v>3.8092425918465501E-4</v>
      </c>
      <c r="C1063" s="30"/>
      <c r="G1063" s="30">
        <v>23.182069182208298</v>
      </c>
      <c r="H1063" s="30">
        <v>0.13904394627387501</v>
      </c>
    </row>
    <row r="1064" spans="1:8" x14ac:dyDescent="0.2">
      <c r="A1064" s="30">
        <v>20.696656804983899</v>
      </c>
      <c r="B1064" s="30">
        <v>3.46534894030414E-4</v>
      </c>
      <c r="C1064" s="30"/>
      <c r="G1064" s="30">
        <v>23.198448750867801</v>
      </c>
      <c r="H1064" s="30">
        <v>0.13665153499455501</v>
      </c>
    </row>
    <row r="1065" spans="1:8" x14ac:dyDescent="0.2">
      <c r="A1065" s="30">
        <v>20.726140028571098</v>
      </c>
      <c r="B1065" s="30">
        <v>3.9833458899721501E-4</v>
      </c>
      <c r="C1065" s="30"/>
      <c r="G1065" s="30">
        <v>23.2230181038572</v>
      </c>
      <c r="H1065" s="30">
        <v>0.13318542228219599</v>
      </c>
    </row>
    <row r="1066" spans="1:8" x14ac:dyDescent="0.2">
      <c r="A1066" s="30">
        <v>20.760537122756201</v>
      </c>
      <c r="B1066" s="30">
        <v>4.1039586117896302E-4</v>
      </c>
      <c r="C1066" s="30"/>
      <c r="G1066" s="30">
        <v>23.239397672516699</v>
      </c>
      <c r="H1066" s="30">
        <v>0.13092210883195801</v>
      </c>
    </row>
    <row r="1067" spans="1:8" x14ac:dyDescent="0.2">
      <c r="A1067" s="30">
        <v>20.7900203463434</v>
      </c>
      <c r="B1067" s="30">
        <v>3.9300183792676202E-4</v>
      </c>
      <c r="C1067" s="30"/>
      <c r="G1067" s="30">
        <v>23.263967025506101</v>
      </c>
      <c r="H1067" s="30">
        <v>0.12762789103143801</v>
      </c>
    </row>
    <row r="1068" spans="1:8" x14ac:dyDescent="0.2">
      <c r="A1068" s="30">
        <v>20.824417440528499</v>
      </c>
      <c r="B1068" s="30">
        <v>3.62992310296359E-4</v>
      </c>
      <c r="C1068" s="30"/>
      <c r="G1068" s="30">
        <v>23.288536378495401</v>
      </c>
      <c r="H1068" s="30">
        <v>0.124415162596479</v>
      </c>
    </row>
    <row r="1069" spans="1:8" x14ac:dyDescent="0.2">
      <c r="A1069" s="30">
        <v>20.853900664115798</v>
      </c>
      <c r="B1069" s="30">
        <v>3.6279805707970501E-4</v>
      </c>
      <c r="C1069" s="30"/>
      <c r="G1069" s="30">
        <v>23.3131057314848</v>
      </c>
      <c r="H1069" s="30">
        <v>0.1213080958744</v>
      </c>
    </row>
    <row r="1070" spans="1:8" x14ac:dyDescent="0.2">
      <c r="A1070" s="30">
        <v>20.888297758300901</v>
      </c>
      <c r="B1070" s="30">
        <v>3.27565450384483E-4</v>
      </c>
      <c r="C1070" s="30"/>
      <c r="G1070" s="30">
        <v>23.3376750844741</v>
      </c>
      <c r="H1070" s="30">
        <v>0.118273566673239</v>
      </c>
    </row>
    <row r="1071" spans="1:8" x14ac:dyDescent="0.2">
      <c r="A1071" s="30">
        <v>20.9177809818881</v>
      </c>
      <c r="B1071" s="30">
        <v>3.4480591978014501E-4</v>
      </c>
      <c r="C1071" s="30"/>
      <c r="G1071" s="30">
        <v>23.345864868803901</v>
      </c>
      <c r="H1071" s="30">
        <v>0.117287245346347</v>
      </c>
    </row>
    <row r="1072" spans="1:8" x14ac:dyDescent="0.2">
      <c r="A1072" s="30">
        <v>20.952178076073199</v>
      </c>
      <c r="B1072" s="30">
        <v>3.2873986907739201E-4</v>
      </c>
      <c r="C1072" s="30"/>
      <c r="G1072" s="30">
        <v>23.362244437463499</v>
      </c>
      <c r="H1072" s="30">
        <v>0.115344682195888</v>
      </c>
    </row>
    <row r="1073" spans="1:8" x14ac:dyDescent="0.2">
      <c r="A1073" s="30">
        <v>20.981661299660502</v>
      </c>
      <c r="B1073" s="30">
        <v>2.9897120583432298E-4</v>
      </c>
      <c r="C1073" s="30"/>
      <c r="G1073" s="30">
        <v>23.386813790452798</v>
      </c>
      <c r="H1073" s="30">
        <v>0.112503718171206</v>
      </c>
    </row>
    <row r="1074" spans="1:8" x14ac:dyDescent="0.2">
      <c r="A1074" s="30">
        <v>21.011144523247701</v>
      </c>
      <c r="B1074" s="30">
        <v>2.8563492509888503E-4</v>
      </c>
      <c r="C1074" s="30"/>
      <c r="G1074" s="30">
        <v>23.395003574782599</v>
      </c>
      <c r="H1074" s="30">
        <v>0.11158619287073</v>
      </c>
    </row>
    <row r="1075" spans="1:8" x14ac:dyDescent="0.2">
      <c r="A1075" s="30">
        <v>21.0455416174328</v>
      </c>
      <c r="B1075" s="30">
        <v>2.89670720718736E-4</v>
      </c>
      <c r="C1075" s="30"/>
      <c r="G1075" s="30">
        <v>23.411383143442201</v>
      </c>
      <c r="H1075" s="30">
        <v>0.10974125906143201</v>
      </c>
    </row>
    <row r="1076" spans="1:8" x14ac:dyDescent="0.2">
      <c r="A1076" s="30">
        <v>21.075024841020099</v>
      </c>
      <c r="B1076" s="30">
        <v>2.9891551824713902E-4</v>
      </c>
      <c r="C1076" s="30"/>
      <c r="G1076" s="30">
        <v>23.435952496431501</v>
      </c>
      <c r="H1076" s="30">
        <v>0.106990312671951</v>
      </c>
    </row>
    <row r="1077" spans="1:8" x14ac:dyDescent="0.2">
      <c r="A1077" s="30">
        <v>21.109421935205201</v>
      </c>
      <c r="B1077" s="30">
        <v>3.14385922822403E-4</v>
      </c>
      <c r="C1077" s="30"/>
      <c r="G1077" s="30">
        <v>23.452332065091099</v>
      </c>
      <c r="H1077" s="30">
        <v>0.105228964576004</v>
      </c>
    </row>
    <row r="1078" spans="1:8" x14ac:dyDescent="0.2">
      <c r="A1078" s="30">
        <v>21.138905158792401</v>
      </c>
      <c r="B1078" s="30">
        <v>4.2252916316138099E-4</v>
      </c>
      <c r="C1078" s="30"/>
      <c r="G1078" s="30">
        <v>23.4605218494209</v>
      </c>
      <c r="H1078" s="30">
        <v>0.104350582935769</v>
      </c>
    </row>
    <row r="1079" spans="1:8" x14ac:dyDescent="0.2">
      <c r="A1079" s="30">
        <v>21.1733022529775</v>
      </c>
      <c r="B1079" s="30">
        <v>3.8802746024059899E-4</v>
      </c>
      <c r="C1079" s="30"/>
      <c r="G1079" s="30">
        <v>23.49328098674</v>
      </c>
      <c r="H1079" s="30">
        <v>0.100901304549434</v>
      </c>
    </row>
    <row r="1080" spans="1:8" x14ac:dyDescent="0.2">
      <c r="A1080" s="30">
        <v>21.202785476564699</v>
      </c>
      <c r="B1080" s="30">
        <v>3.6851607259319599E-4</v>
      </c>
      <c r="C1080" s="30"/>
      <c r="G1080" s="30">
        <v>23.501470771069801</v>
      </c>
      <c r="H1080" s="30">
        <v>0.100064436742986</v>
      </c>
    </row>
    <row r="1081" spans="1:8" x14ac:dyDescent="0.2">
      <c r="A1081" s="30">
        <v>21.237182570749798</v>
      </c>
      <c r="B1081" s="30">
        <v>3.3406268708647201E-4</v>
      </c>
      <c r="C1081" s="30"/>
      <c r="G1081" s="30">
        <v>23.517850339729399</v>
      </c>
      <c r="H1081" s="30">
        <v>9.8428181063143605E-2</v>
      </c>
    </row>
    <row r="1082" spans="1:8" x14ac:dyDescent="0.2">
      <c r="A1082" s="30">
        <v>21.266665794337001</v>
      </c>
      <c r="B1082" s="30">
        <v>3.1913658503706797E-4</v>
      </c>
      <c r="C1082" s="30"/>
      <c r="G1082" s="30">
        <v>23.5506094770485</v>
      </c>
      <c r="H1082" s="30">
        <v>9.5222812652385996E-2</v>
      </c>
    </row>
    <row r="1083" spans="1:8" x14ac:dyDescent="0.2">
      <c r="A1083" s="30">
        <v>21.3010628885222</v>
      </c>
      <c r="B1083" s="30">
        <v>3.0719379485495598E-4</v>
      </c>
      <c r="C1083" s="30"/>
      <c r="G1083" s="30">
        <v>23.5833686143676</v>
      </c>
      <c r="H1083" s="30">
        <v>9.2136715545589595E-2</v>
      </c>
    </row>
    <row r="1084" spans="1:8" x14ac:dyDescent="0.2">
      <c r="A1084" s="30">
        <v>21.330546112109399</v>
      </c>
      <c r="B1084" s="30">
        <v>3.4399724632358102E-4</v>
      </c>
      <c r="C1084" s="30"/>
      <c r="G1084" s="30">
        <v>23.607937967357</v>
      </c>
      <c r="H1084" s="30">
        <v>8.9901761066383604E-2</v>
      </c>
    </row>
    <row r="1085" spans="1:8" x14ac:dyDescent="0.2">
      <c r="A1085" s="30">
        <v>21.364943206294502</v>
      </c>
      <c r="B1085" s="30">
        <v>3.2381974738701798E-4</v>
      </c>
      <c r="C1085" s="30"/>
      <c r="G1085" s="30">
        <v>23.6161277516868</v>
      </c>
      <c r="H1085" s="30">
        <v>8.9146981729551905E-2</v>
      </c>
    </row>
    <row r="1086" spans="1:8" x14ac:dyDescent="0.2">
      <c r="A1086" s="30">
        <v>21.394426429881701</v>
      </c>
      <c r="B1086" s="30">
        <v>2.9925651209123701E-4</v>
      </c>
      <c r="C1086" s="30"/>
      <c r="G1086" s="30">
        <v>23.648886889005901</v>
      </c>
      <c r="H1086" s="30">
        <v>8.62838187266355E-2</v>
      </c>
    </row>
    <row r="1087" spans="1:8" x14ac:dyDescent="0.2">
      <c r="A1087" s="30">
        <v>21.4288235240668</v>
      </c>
      <c r="B1087" s="30">
        <v>2.9427556504376198E-4</v>
      </c>
      <c r="C1087" s="30"/>
      <c r="G1087" s="30">
        <v>23.657076673335698</v>
      </c>
      <c r="H1087" s="30">
        <v>8.5579884172166595E-2</v>
      </c>
    </row>
    <row r="1088" spans="1:8" x14ac:dyDescent="0.2">
      <c r="A1088" s="30">
        <v>21.458306747653999</v>
      </c>
      <c r="B1088" s="30">
        <v>2.9219023684720299E-4</v>
      </c>
      <c r="C1088" s="30"/>
      <c r="G1088" s="30">
        <v>23.681646026325001</v>
      </c>
      <c r="H1088" s="30">
        <v>8.3485748302038199E-2</v>
      </c>
    </row>
    <row r="1089" spans="1:8" x14ac:dyDescent="0.2">
      <c r="A1089" s="30">
        <v>21.492703841839099</v>
      </c>
      <c r="B1089" s="30">
        <v>2.8409268900117702E-4</v>
      </c>
      <c r="C1089" s="30"/>
      <c r="G1089" s="30">
        <v>23.714405163644201</v>
      </c>
      <c r="H1089" s="30">
        <v>8.0755105036900907E-2</v>
      </c>
    </row>
    <row r="1090" spans="1:8" x14ac:dyDescent="0.2">
      <c r="A1090" s="30">
        <v>21.522187065426401</v>
      </c>
      <c r="B1090" s="30">
        <v>2.8181190659265699E-4</v>
      </c>
      <c r="C1090" s="30"/>
      <c r="G1090" s="30">
        <v>23.755354085293099</v>
      </c>
      <c r="H1090" s="30">
        <v>7.7535614770885997E-2</v>
      </c>
    </row>
    <row r="1091" spans="1:8" x14ac:dyDescent="0.2">
      <c r="A1091" s="30">
        <v>21.5565841596115</v>
      </c>
      <c r="B1091" s="30">
        <v>2.4016511867584999E-4</v>
      </c>
      <c r="C1091" s="30"/>
      <c r="G1091" s="30">
        <v>23.7635438696229</v>
      </c>
      <c r="H1091" s="30">
        <v>7.69242772624745E-2</v>
      </c>
    </row>
    <row r="1092" spans="1:8" x14ac:dyDescent="0.2">
      <c r="A1092" s="30">
        <v>21.586067383198699</v>
      </c>
      <c r="B1092" s="30">
        <v>2.2946098742248201E-4</v>
      </c>
      <c r="C1092" s="30"/>
      <c r="G1092" s="30">
        <v>23.796303006942001</v>
      </c>
      <c r="H1092" s="30">
        <v>7.4459540962026297E-2</v>
      </c>
    </row>
    <row r="1093" spans="1:8" x14ac:dyDescent="0.2">
      <c r="A1093" s="30">
        <v>21.620464477383798</v>
      </c>
      <c r="B1093" s="30">
        <v>2.32947837789014E-4</v>
      </c>
      <c r="C1093" s="30"/>
      <c r="G1093" s="30">
        <v>23.8208723599313</v>
      </c>
      <c r="H1093" s="30">
        <v>7.2647877327569499E-2</v>
      </c>
    </row>
    <row r="1094" spans="1:8" x14ac:dyDescent="0.2">
      <c r="A1094" s="30">
        <v>21.649947700971101</v>
      </c>
      <c r="B1094" s="30">
        <v>2.1140612609681799E-4</v>
      </c>
      <c r="C1094" s="30"/>
      <c r="G1094" s="30">
        <v>23.837251928590899</v>
      </c>
      <c r="H1094" s="30">
        <v>7.14480181517715E-2</v>
      </c>
    </row>
    <row r="1095" spans="1:8" x14ac:dyDescent="0.2">
      <c r="A1095" s="30">
        <v>21.6843447951562</v>
      </c>
      <c r="B1095" s="30">
        <v>2.1409158897087299E-4</v>
      </c>
      <c r="C1095" s="30"/>
      <c r="G1095" s="30">
        <v>23.870011065909999</v>
      </c>
      <c r="H1095" s="30">
        <v>6.9112531278654799E-2</v>
      </c>
    </row>
    <row r="1096" spans="1:8" x14ac:dyDescent="0.2">
      <c r="A1096" s="30">
        <v>21.713828018743399</v>
      </c>
      <c r="B1096" s="30">
        <v>2.1555041136563601E-4</v>
      </c>
      <c r="C1096" s="30"/>
      <c r="G1096" s="30">
        <v>23.8782008502398</v>
      </c>
      <c r="H1096" s="30">
        <v>6.85554732951036E-2</v>
      </c>
    </row>
    <row r="1097" spans="1:8" x14ac:dyDescent="0.2">
      <c r="A1097" s="30">
        <v>21.748225112928498</v>
      </c>
      <c r="B1097" s="30">
        <v>2.7470734699935098E-4</v>
      </c>
      <c r="C1097" s="30"/>
      <c r="G1097" s="30">
        <v>23.919149771888701</v>
      </c>
      <c r="H1097" s="30">
        <v>6.5834827868975904E-2</v>
      </c>
    </row>
    <row r="1098" spans="1:8" x14ac:dyDescent="0.2">
      <c r="A1098" s="30">
        <v>21.777708336515801</v>
      </c>
      <c r="B1098" s="30">
        <v>3.0964645867763901E-4</v>
      </c>
      <c r="C1098" s="30"/>
      <c r="G1098" s="30">
        <v>23.927339556218499</v>
      </c>
      <c r="H1098" s="30">
        <v>6.5279757475548303E-2</v>
      </c>
    </row>
    <row r="1099" spans="1:8" x14ac:dyDescent="0.2">
      <c r="A1099" s="30">
        <v>21.8121054307009</v>
      </c>
      <c r="B1099" s="30">
        <v>2.8205124794608902E-4</v>
      </c>
      <c r="C1099" s="30"/>
      <c r="G1099" s="30">
        <v>23.9682884778674</v>
      </c>
      <c r="H1099" s="30">
        <v>6.2706026613569901E-2</v>
      </c>
    </row>
    <row r="1100" spans="1:8" x14ac:dyDescent="0.2">
      <c r="A1100" s="30">
        <v>21.841588654288099</v>
      </c>
      <c r="B1100" s="30">
        <v>2.8083964216587301E-4</v>
      </c>
      <c r="C1100" s="30"/>
      <c r="G1100" s="30">
        <v>23.976478262197201</v>
      </c>
      <c r="H1100" s="30">
        <v>6.2201384882567101E-2</v>
      </c>
    </row>
    <row r="1101" spans="1:8" x14ac:dyDescent="0.2">
      <c r="A1101" s="30">
        <v>21.875985748473202</v>
      </c>
      <c r="B1101" s="30">
        <v>3.0308924429659102E-4</v>
      </c>
      <c r="C1101" s="30"/>
      <c r="G1101" s="30">
        <v>24.017427183846099</v>
      </c>
      <c r="H1101" s="30">
        <v>5.9782769039911497E-2</v>
      </c>
    </row>
    <row r="1102" spans="1:8" x14ac:dyDescent="0.2">
      <c r="A1102" s="30">
        <v>21.905468972060401</v>
      </c>
      <c r="B1102" s="30">
        <v>2.8424843159459E-4</v>
      </c>
      <c r="C1102" s="30"/>
      <c r="G1102" s="30">
        <v>24.033806752505701</v>
      </c>
      <c r="H1102" s="30">
        <v>5.8874582602665197E-2</v>
      </c>
    </row>
    <row r="1103" spans="1:8" x14ac:dyDescent="0.2">
      <c r="A1103" s="30">
        <v>21.9349521956476</v>
      </c>
      <c r="B1103" s="30">
        <v>2.5549484640642497E-4</v>
      </c>
      <c r="C1103" s="30"/>
      <c r="G1103" s="30">
        <v>24.066565889824801</v>
      </c>
      <c r="H1103" s="30">
        <v>5.6971453729597103E-2</v>
      </c>
    </row>
    <row r="1104" spans="1:8" x14ac:dyDescent="0.2">
      <c r="A1104" s="30">
        <v>21.969349289832699</v>
      </c>
      <c r="B1104" s="30">
        <v>2.4908645664476999E-4</v>
      </c>
      <c r="C1104" s="30"/>
      <c r="G1104" s="30">
        <v>24.082945458484399</v>
      </c>
      <c r="H1104" s="30">
        <v>5.6037594353282698E-2</v>
      </c>
    </row>
    <row r="1105" spans="1:8" x14ac:dyDescent="0.2">
      <c r="A1105" s="30">
        <v>21.998832513419998</v>
      </c>
      <c r="B1105" s="30">
        <v>2.4662588181363198E-4</v>
      </c>
      <c r="C1105" s="30"/>
      <c r="G1105" s="30">
        <v>24.1157045958035</v>
      </c>
      <c r="H1105" s="30">
        <v>5.4242819163133602E-2</v>
      </c>
    </row>
    <row r="1106" spans="1:8" x14ac:dyDescent="0.2">
      <c r="A1106" s="30">
        <v>22.033229607605101</v>
      </c>
      <c r="B1106" s="30">
        <v>2.5670640189884102E-4</v>
      </c>
      <c r="C1106" s="30"/>
      <c r="G1106" s="30">
        <v>24.140273948792899</v>
      </c>
      <c r="H1106" s="30">
        <v>5.2947246279389799E-2</v>
      </c>
    </row>
    <row r="1107" spans="1:8" x14ac:dyDescent="0.2">
      <c r="A1107" s="30">
        <v>22.0627128311923</v>
      </c>
      <c r="B1107" s="30">
        <v>2.2385122786817299E-4</v>
      </c>
      <c r="C1107" s="30"/>
      <c r="G1107" s="30">
        <v>24.173033086112</v>
      </c>
      <c r="H1107" s="30">
        <v>5.1272153058646699E-2</v>
      </c>
    </row>
    <row r="1108" spans="1:8" x14ac:dyDescent="0.2">
      <c r="A1108" s="30">
        <v>22.097109925377399</v>
      </c>
      <c r="B1108" s="30">
        <v>1.9944486075705101E-4</v>
      </c>
      <c r="C1108" s="30"/>
      <c r="G1108" s="30">
        <v>24.189412654771601</v>
      </c>
      <c r="H1108" s="30">
        <v>5.0471133598875097E-2</v>
      </c>
    </row>
    <row r="1109" spans="1:8" x14ac:dyDescent="0.2">
      <c r="A1109" s="30">
        <v>22.126593148964599</v>
      </c>
      <c r="B1109" s="30">
        <v>2.6403901321574998E-4</v>
      </c>
      <c r="C1109" s="30"/>
      <c r="G1109" s="30">
        <v>24.2385513607503</v>
      </c>
      <c r="H1109" s="30">
        <v>4.8063477493497E-2</v>
      </c>
    </row>
    <row r="1110" spans="1:8" x14ac:dyDescent="0.2">
      <c r="A1110" s="30">
        <v>22.160990243149701</v>
      </c>
      <c r="B1110" s="30">
        <v>2.76440186039595E-4</v>
      </c>
      <c r="C1110" s="30"/>
      <c r="G1110" s="30">
        <v>24.246741145080101</v>
      </c>
      <c r="H1110" s="30">
        <v>4.7687545543852398E-2</v>
      </c>
    </row>
    <row r="1111" spans="1:8" x14ac:dyDescent="0.2">
      <c r="A1111" s="30">
        <v>22.190473466737</v>
      </c>
      <c r="B1111" s="30">
        <v>2.9629433121022901E-4</v>
      </c>
      <c r="C1111" s="30"/>
      <c r="G1111" s="30">
        <v>24.2958798510588</v>
      </c>
      <c r="H1111" s="30">
        <v>4.5453735957150299E-2</v>
      </c>
    </row>
    <row r="1112" spans="1:8" x14ac:dyDescent="0.2">
      <c r="A1112" s="30">
        <v>22.224870560922099</v>
      </c>
      <c r="B1112" s="30">
        <v>3.3055772213863701E-4</v>
      </c>
      <c r="C1112" s="30"/>
      <c r="G1112" s="30">
        <v>24.304069635388501</v>
      </c>
      <c r="H1112" s="30">
        <v>4.5089241469010201E-2</v>
      </c>
    </row>
    <row r="1113" spans="1:8" x14ac:dyDescent="0.2">
      <c r="A1113" s="30">
        <v>22.254353784509298</v>
      </c>
      <c r="B1113" s="30">
        <v>3.0757749123264702E-4</v>
      </c>
      <c r="C1113" s="30"/>
      <c r="G1113" s="30">
        <v>24.3532083413672</v>
      </c>
      <c r="H1113" s="30">
        <v>4.3259407495838502E-2</v>
      </c>
    </row>
    <row r="1114" spans="1:8" x14ac:dyDescent="0.2">
      <c r="A1114" s="30">
        <v>22.288750878694401</v>
      </c>
      <c r="B1114" s="30">
        <v>2.9217824363304601E-4</v>
      </c>
      <c r="C1114" s="30"/>
      <c r="G1114" s="30">
        <v>24.377777694356599</v>
      </c>
      <c r="H1114" s="30">
        <v>4.2257647404857497E-2</v>
      </c>
    </row>
    <row r="1115" spans="1:8" x14ac:dyDescent="0.2">
      <c r="A1115" s="30">
        <v>22.3182341022817</v>
      </c>
      <c r="B1115" s="30">
        <v>2.7054586393833902E-4</v>
      </c>
      <c r="C1115" s="30"/>
      <c r="G1115" s="30">
        <v>24.402347047345899</v>
      </c>
      <c r="H1115" s="30">
        <v>4.1248789060524003E-2</v>
      </c>
    </row>
    <row r="1116" spans="1:8" x14ac:dyDescent="0.2">
      <c r="A1116" s="30">
        <v>22.352631196466799</v>
      </c>
      <c r="B1116" s="30">
        <v>2.37271931804889E-4</v>
      </c>
      <c r="C1116" s="30"/>
      <c r="G1116" s="30">
        <v>24.451485753324601</v>
      </c>
      <c r="H1116" s="30">
        <v>3.9362632402032999E-2</v>
      </c>
    </row>
    <row r="1117" spans="1:8" x14ac:dyDescent="0.2">
      <c r="A1117" s="30">
        <v>22.382114420053998</v>
      </c>
      <c r="B1117" s="30">
        <v>2.7663934174770502E-4</v>
      </c>
      <c r="C1117" s="30"/>
      <c r="G1117" s="30">
        <v>24.5088142436331</v>
      </c>
      <c r="H1117" s="30">
        <v>3.7277223149963797E-2</v>
      </c>
    </row>
    <row r="1118" spans="1:8" x14ac:dyDescent="0.2">
      <c r="A1118" s="30">
        <v>22.416511514239101</v>
      </c>
      <c r="B1118" s="30">
        <v>3.0658866088643E-4</v>
      </c>
      <c r="C1118" s="30"/>
      <c r="G1118" s="30">
        <v>24.5333835966225</v>
      </c>
      <c r="H1118" s="30">
        <v>3.6417989463909999E-2</v>
      </c>
    </row>
    <row r="1119" spans="1:8" x14ac:dyDescent="0.2">
      <c r="A1119" s="30">
        <v>22.4459947378263</v>
      </c>
      <c r="B1119" s="30">
        <v>2.8403632772618998E-4</v>
      </c>
      <c r="C1119" s="30"/>
      <c r="G1119" s="30">
        <v>24.557952949611799</v>
      </c>
      <c r="H1119" s="30">
        <v>3.5561802462471502E-2</v>
      </c>
    </row>
    <row r="1120" spans="1:8" x14ac:dyDescent="0.2">
      <c r="A1120" s="30">
        <v>22.480391832011499</v>
      </c>
      <c r="B1120" s="30">
        <v>2.5316837072448303E-4</v>
      </c>
      <c r="C1120" s="30"/>
      <c r="G1120" s="30">
        <v>24.615281439920299</v>
      </c>
      <c r="H1120" s="30">
        <v>3.3787457571027399E-2</v>
      </c>
    </row>
    <row r="1121" spans="1:8" x14ac:dyDescent="0.2">
      <c r="A1121" s="30">
        <v>22.509875055598702</v>
      </c>
      <c r="B1121" s="30">
        <v>2.4406025660375999E-4</v>
      </c>
      <c r="C1121" s="30"/>
      <c r="G1121" s="30">
        <v>24.6234712242501</v>
      </c>
      <c r="H1121" s="30">
        <v>3.35499015882832E-2</v>
      </c>
    </row>
    <row r="1122" spans="1:8" x14ac:dyDescent="0.2">
      <c r="A1122" s="30">
        <v>22.544272149783801</v>
      </c>
      <c r="B1122" s="30">
        <v>2.2352775484181601E-4</v>
      </c>
      <c r="C1122" s="30"/>
      <c r="G1122" s="30">
        <v>24.664420145899001</v>
      </c>
      <c r="H1122" s="30">
        <v>3.2276690977859603E-2</v>
      </c>
    </row>
    <row r="1123" spans="1:8" x14ac:dyDescent="0.2">
      <c r="A1123" s="30">
        <v>22.573755373371</v>
      </c>
      <c r="B1123" s="30">
        <v>2.2071743664190999E-4</v>
      </c>
      <c r="C1123" s="30"/>
      <c r="G1123" s="30">
        <v>24.721748636207501</v>
      </c>
      <c r="H1123" s="30">
        <v>3.0572221528993301E-2</v>
      </c>
    </row>
    <row r="1124" spans="1:8" x14ac:dyDescent="0.2">
      <c r="A1124" s="30">
        <v>22.608152467556099</v>
      </c>
      <c r="B1124" s="30">
        <v>1.9874855340669601E-4</v>
      </c>
      <c r="C1124" s="30"/>
      <c r="G1124" s="30">
        <v>24.770887342186199</v>
      </c>
      <c r="H1124" s="30">
        <v>2.9155992299838999E-2</v>
      </c>
    </row>
    <row r="1125" spans="1:8" x14ac:dyDescent="0.2">
      <c r="A1125" s="30">
        <v>22.637635691143299</v>
      </c>
      <c r="B1125" s="30">
        <v>1.6288283884194701E-4</v>
      </c>
      <c r="C1125" s="30"/>
      <c r="G1125" s="30">
        <v>24.828215832494699</v>
      </c>
      <c r="H1125" s="30">
        <v>2.7666663712465699E-2</v>
      </c>
    </row>
    <row r="1126" spans="1:8" x14ac:dyDescent="0.2">
      <c r="A1126" s="30">
        <v>22.672032785328401</v>
      </c>
      <c r="B1126" s="30">
        <v>1.6954893798213201E-4</v>
      </c>
      <c r="C1126" s="30"/>
      <c r="G1126" s="30">
        <v>24.877354538473401</v>
      </c>
      <c r="H1126" s="30">
        <v>2.6441977252599599E-2</v>
      </c>
    </row>
    <row r="1127" spans="1:8" x14ac:dyDescent="0.2">
      <c r="A1127" s="30">
        <v>22.7015160089157</v>
      </c>
      <c r="B1127" s="30">
        <v>1.8674266502918699E-4</v>
      </c>
      <c r="C1127" s="30"/>
      <c r="G1127" s="30">
        <v>24.934683028781802</v>
      </c>
      <c r="H1127" s="30">
        <v>2.4986526052137002E-2</v>
      </c>
    </row>
    <row r="1128" spans="1:8" x14ac:dyDescent="0.2">
      <c r="A1128" s="30">
        <v>22.735913103100799</v>
      </c>
      <c r="B1128" s="30">
        <v>1.6067797118825001E-4</v>
      </c>
      <c r="C1128" s="30"/>
      <c r="G1128" s="30">
        <v>24.942872813111599</v>
      </c>
      <c r="H1128" s="30">
        <v>2.4780253385531199E-2</v>
      </c>
    </row>
    <row r="1129" spans="1:8" x14ac:dyDescent="0.2">
      <c r="A1129" s="30">
        <v>22.765396326687998</v>
      </c>
      <c r="B1129" s="30">
        <v>1.5856682153972E-4</v>
      </c>
      <c r="C1129" s="30"/>
      <c r="G1129" s="30">
        <v>24.9838217347605</v>
      </c>
      <c r="H1129" s="30">
        <v>2.3820264737161399E-2</v>
      </c>
    </row>
    <row r="1130" spans="1:8" x14ac:dyDescent="0.2">
      <c r="A1130" s="30">
        <v>22.799793420873101</v>
      </c>
      <c r="B1130" s="30">
        <v>1.62985064532186E-4</v>
      </c>
      <c r="C1130" s="30"/>
      <c r="G1130" s="30">
        <v>25.041150225069</v>
      </c>
      <c r="H1130" s="30">
        <v>2.2519409792990198E-2</v>
      </c>
    </row>
    <row r="1131" spans="1:8" x14ac:dyDescent="0.2">
      <c r="A1131" s="30">
        <v>22.8292766444603</v>
      </c>
      <c r="B1131" s="30">
        <v>1.81610923048083E-4</v>
      </c>
      <c r="C1131" s="30"/>
      <c r="G1131" s="30">
        <v>25.0739093623882</v>
      </c>
      <c r="H1131" s="30">
        <v>2.1776510170536899E-2</v>
      </c>
    </row>
    <row r="1132" spans="1:8" x14ac:dyDescent="0.2">
      <c r="A1132" s="30">
        <v>22.858759868047599</v>
      </c>
      <c r="B1132" s="30">
        <v>2.0830935122403599E-4</v>
      </c>
      <c r="C1132" s="30"/>
      <c r="G1132" s="30">
        <v>25.090288931047699</v>
      </c>
      <c r="H1132" s="30">
        <v>2.1425309327139298E-2</v>
      </c>
    </row>
    <row r="1133" spans="1:8" x14ac:dyDescent="0.2">
      <c r="A1133" s="30">
        <v>22.893156962232698</v>
      </c>
      <c r="B1133" s="30">
        <v>1.8167429735664299E-4</v>
      </c>
      <c r="C1133" s="30"/>
      <c r="G1133" s="30">
        <v>25.147617421356198</v>
      </c>
      <c r="H1133" s="30">
        <v>2.0167375498406401E-2</v>
      </c>
    </row>
    <row r="1134" spans="1:8" x14ac:dyDescent="0.2">
      <c r="A1134" s="30">
        <v>22.922640185819901</v>
      </c>
      <c r="B1134" s="30">
        <v>1.8410704733397E-4</v>
      </c>
      <c r="C1134" s="30"/>
      <c r="G1134" s="30">
        <v>25.196756127334901</v>
      </c>
      <c r="H1134" s="30">
        <v>1.91358101822247E-2</v>
      </c>
    </row>
    <row r="1135" spans="1:8" x14ac:dyDescent="0.2">
      <c r="A1135" s="30">
        <v>22.957037280005</v>
      </c>
      <c r="B1135" s="30">
        <v>1.6636917294388499E-4</v>
      </c>
      <c r="C1135" s="30"/>
      <c r="G1135" s="30">
        <v>25.213135695994499</v>
      </c>
      <c r="H1135" s="30">
        <v>1.8792277292925399E-2</v>
      </c>
    </row>
    <row r="1136" spans="1:8" x14ac:dyDescent="0.2">
      <c r="A1136" s="30">
        <v>22.986520503592299</v>
      </c>
      <c r="B1136" s="30">
        <v>1.38126474159409E-4</v>
      </c>
      <c r="C1136" s="30"/>
      <c r="G1136" s="30">
        <v>25.245894833313599</v>
      </c>
      <c r="H1136" s="30">
        <v>1.8148313435613898E-2</v>
      </c>
    </row>
    <row r="1137" spans="1:8" x14ac:dyDescent="0.2">
      <c r="A1137" s="30">
        <v>23.020917597777402</v>
      </c>
      <c r="B1137" s="30">
        <v>1.20469951131936E-4</v>
      </c>
      <c r="C1137" s="30"/>
      <c r="G1137" s="30">
        <v>25.303223323622099</v>
      </c>
      <c r="H1137" s="30">
        <v>1.7019762838244201E-2</v>
      </c>
    </row>
    <row r="1138" spans="1:8" x14ac:dyDescent="0.2">
      <c r="A1138" s="30">
        <v>23.050400821364601</v>
      </c>
      <c r="B1138" s="30">
        <v>1.0988518098283399E-4</v>
      </c>
      <c r="C1138" s="30"/>
      <c r="G1138" s="30">
        <v>25.352362029600801</v>
      </c>
      <c r="H1138" s="30">
        <v>1.6259562540128E-2</v>
      </c>
    </row>
    <row r="1139" spans="1:8" x14ac:dyDescent="0.2">
      <c r="A1139" s="30">
        <v>23.0847979155497</v>
      </c>
      <c r="B1139" s="30">
        <v>1.5433538541501199E-4</v>
      </c>
      <c r="C1139" s="30"/>
      <c r="G1139" s="30">
        <v>25.376931382590101</v>
      </c>
      <c r="H1139" s="30">
        <v>1.5806400142666599E-2</v>
      </c>
    </row>
    <row r="1140" spans="1:8" x14ac:dyDescent="0.2">
      <c r="A1140" s="30">
        <v>23.114281139136899</v>
      </c>
      <c r="B1140" s="30">
        <v>1.8289624895635899E-4</v>
      </c>
      <c r="C1140" s="30"/>
      <c r="G1140" s="30">
        <v>25.409690519909301</v>
      </c>
      <c r="H1140" s="30">
        <v>1.5281340833455099E-2</v>
      </c>
    </row>
    <row r="1141" spans="1:8" x14ac:dyDescent="0.2">
      <c r="A1141" s="30">
        <v>23.148678233321998</v>
      </c>
      <c r="B1141" s="30">
        <v>1.8251273740119801E-4</v>
      </c>
      <c r="C1141" s="30"/>
      <c r="G1141" s="30">
        <v>25.458829225888</v>
      </c>
      <c r="H1141" s="30">
        <v>1.4554147596172301E-2</v>
      </c>
    </row>
    <row r="1142" spans="1:8" x14ac:dyDescent="0.2">
      <c r="A1142" s="30">
        <v>23.178161456909301</v>
      </c>
      <c r="B1142" s="30">
        <v>1.80107718470118E-4</v>
      </c>
      <c r="C1142" s="30"/>
      <c r="G1142" s="30">
        <v>25.5161577161964</v>
      </c>
      <c r="H1142" s="30">
        <v>1.3654343892447801E-2</v>
      </c>
    </row>
    <row r="1143" spans="1:8" x14ac:dyDescent="0.2">
      <c r="A1143" s="30">
        <v>23.2125585510944</v>
      </c>
      <c r="B1143" s="30">
        <v>2.0033718257500701E-4</v>
      </c>
      <c r="C1143" s="30"/>
      <c r="G1143" s="30">
        <v>25.565296422175098</v>
      </c>
      <c r="H1143" s="30">
        <v>1.2964923262096299E-2</v>
      </c>
    </row>
    <row r="1144" spans="1:8" x14ac:dyDescent="0.2">
      <c r="A1144" s="30">
        <v>23.242041774681599</v>
      </c>
      <c r="B1144" s="30">
        <v>2.0425725866287899E-4</v>
      </c>
      <c r="C1144" s="30"/>
      <c r="G1144" s="30">
        <v>25.622624912483602</v>
      </c>
      <c r="H1144" s="30">
        <v>1.21485082846818E-2</v>
      </c>
    </row>
    <row r="1145" spans="1:8" x14ac:dyDescent="0.2">
      <c r="A1145" s="30">
        <v>23.276438868866698</v>
      </c>
      <c r="B1145" s="30">
        <v>1.9938315153428401E-4</v>
      </c>
      <c r="C1145" s="30"/>
      <c r="G1145" s="30">
        <v>25.6717636184623</v>
      </c>
      <c r="H1145" s="30">
        <v>1.15470724173934E-2</v>
      </c>
    </row>
    <row r="1146" spans="1:8" x14ac:dyDescent="0.2">
      <c r="A1146" s="30">
        <v>23.305922092453901</v>
      </c>
      <c r="B1146" s="30">
        <v>2.03602387490025E-4</v>
      </c>
      <c r="C1146" s="30"/>
      <c r="G1146" s="30">
        <v>25.7290921087708</v>
      </c>
      <c r="H1146" s="30">
        <v>1.08190116990384E-2</v>
      </c>
    </row>
    <row r="1147" spans="1:8" x14ac:dyDescent="0.2">
      <c r="A1147" s="30">
        <v>23.340319186639</v>
      </c>
      <c r="B1147" s="30">
        <v>2.1707710580453899E-4</v>
      </c>
      <c r="C1147" s="30"/>
      <c r="G1147" s="30">
        <v>25.778230814749499</v>
      </c>
      <c r="H1147" s="30">
        <v>1.02243063469971E-2</v>
      </c>
    </row>
    <row r="1148" spans="1:8" x14ac:dyDescent="0.2">
      <c r="A1148" s="30">
        <v>23.3698024102262</v>
      </c>
      <c r="B1148" s="30">
        <v>2.10657878871776E-4</v>
      </c>
      <c r="C1148" s="30"/>
      <c r="G1148" s="30">
        <v>25.802800167738901</v>
      </c>
      <c r="H1148" s="30">
        <v>9.9569461079649004E-3</v>
      </c>
    </row>
    <row r="1149" spans="1:8" x14ac:dyDescent="0.2">
      <c r="A1149" s="30">
        <v>23.404199504411402</v>
      </c>
      <c r="B1149" s="30">
        <v>2.0296375935807001E-4</v>
      </c>
      <c r="C1149" s="30"/>
      <c r="G1149" s="30">
        <v>25.835559305057998</v>
      </c>
      <c r="H1149" s="30">
        <v>9.6473883675355504E-3</v>
      </c>
    </row>
    <row r="1150" spans="1:8" x14ac:dyDescent="0.2">
      <c r="A1150" s="30">
        <v>23.433682727998601</v>
      </c>
      <c r="B1150" s="30">
        <v>1.82893934198904E-4</v>
      </c>
      <c r="C1150" s="30"/>
      <c r="G1150" s="30">
        <v>25.884698011036701</v>
      </c>
      <c r="H1150" s="30">
        <v>9.1008705729919998E-3</v>
      </c>
    </row>
    <row r="1151" spans="1:8" x14ac:dyDescent="0.2">
      <c r="A1151" s="30">
        <v>23.4680798221837</v>
      </c>
      <c r="B1151" s="30">
        <v>1.4410132341322401E-4</v>
      </c>
      <c r="C1151" s="30"/>
      <c r="G1151" s="30">
        <v>25.9420265013452</v>
      </c>
      <c r="H1151" s="30">
        <v>8.65641241298073E-3</v>
      </c>
    </row>
    <row r="1152" spans="1:8" x14ac:dyDescent="0.2">
      <c r="A1152" s="30">
        <v>23.497563045770899</v>
      </c>
      <c r="B1152" s="30">
        <v>1.3591018411303801E-4</v>
      </c>
      <c r="C1152" s="30"/>
      <c r="G1152" s="30">
        <v>25.991165207323899</v>
      </c>
      <c r="H1152" s="30">
        <v>8.1800342078303095E-3</v>
      </c>
    </row>
    <row r="1153" spans="1:8" x14ac:dyDescent="0.2">
      <c r="A1153" s="30">
        <v>23.531960139955999</v>
      </c>
      <c r="B1153" s="30">
        <v>1.35477003122664E-4</v>
      </c>
      <c r="C1153" s="30"/>
      <c r="G1153" s="30">
        <v>26.048493697632299</v>
      </c>
      <c r="H1153" s="30">
        <v>7.6886198357794403E-3</v>
      </c>
    </row>
    <row r="1154" spans="1:8" x14ac:dyDescent="0.2">
      <c r="A1154" s="30">
        <v>23.561443363543301</v>
      </c>
      <c r="B1154" s="30">
        <v>1.20404084252931E-4</v>
      </c>
      <c r="C1154" s="30"/>
      <c r="G1154" s="30">
        <v>26.097632403611001</v>
      </c>
      <c r="H1154" s="30">
        <v>7.3118745551322998E-3</v>
      </c>
    </row>
    <row r="1155" spans="1:8" x14ac:dyDescent="0.2">
      <c r="A1155" s="30">
        <v>23.5958404577284</v>
      </c>
      <c r="B1155" s="30">
        <v>1.14820842443701E-4</v>
      </c>
      <c r="C1155" s="30"/>
      <c r="G1155" s="30">
        <v>26.138581325259999</v>
      </c>
      <c r="H1155" s="30">
        <v>7.03464154475591E-3</v>
      </c>
    </row>
    <row r="1156" spans="1:8" x14ac:dyDescent="0.2">
      <c r="A1156" s="30">
        <v>23.625323681315599</v>
      </c>
      <c r="B1156" s="30">
        <v>1.08349092304871E-4</v>
      </c>
      <c r="C1156" s="30"/>
      <c r="G1156" s="30">
        <v>26.1467711095897</v>
      </c>
      <c r="H1156" s="30">
        <v>6.97732179007351E-3</v>
      </c>
    </row>
    <row r="1157" spans="1:8" x14ac:dyDescent="0.2">
      <c r="A1157" s="30">
        <v>23.659720775500698</v>
      </c>
      <c r="B1157" s="30">
        <v>9.3110539519907206E-5</v>
      </c>
      <c r="C1157" s="30"/>
      <c r="G1157" s="30">
        <v>26.2040995998982</v>
      </c>
      <c r="H1157" s="30">
        <v>6.6179198014547098E-3</v>
      </c>
    </row>
    <row r="1158" spans="1:8" x14ac:dyDescent="0.2">
      <c r="A1158" s="30">
        <v>23.689203999088001</v>
      </c>
      <c r="B1158" s="30">
        <v>9.1509608059341994E-5</v>
      </c>
      <c r="C1158" s="30"/>
      <c r="G1158" s="30">
        <v>26.253238305876899</v>
      </c>
      <c r="H1158" s="30">
        <v>6.2585435041410901E-3</v>
      </c>
    </row>
    <row r="1159" spans="1:8" x14ac:dyDescent="0.2">
      <c r="A1159" s="30">
        <v>23.7236010932731</v>
      </c>
      <c r="B1159" s="30">
        <v>9.7223273851034298E-5</v>
      </c>
      <c r="C1159" s="30"/>
      <c r="G1159" s="30">
        <v>26.310566796185402</v>
      </c>
      <c r="H1159" s="30">
        <v>5.9479683573012499E-3</v>
      </c>
    </row>
    <row r="1160" spans="1:8" x14ac:dyDescent="0.2">
      <c r="A1160" s="30">
        <v>23.753084316860299</v>
      </c>
      <c r="B1160" s="30">
        <v>1.03726147088296E-4</v>
      </c>
      <c r="C1160" s="30"/>
      <c r="G1160" s="30">
        <v>26.3597055021641</v>
      </c>
      <c r="H1160" s="30">
        <v>5.7266144782947602E-3</v>
      </c>
    </row>
    <row r="1161" spans="1:8" x14ac:dyDescent="0.2">
      <c r="A1161" s="30">
        <v>23.782567540447499</v>
      </c>
      <c r="B1161" s="30">
        <v>1.04047637992157E-4</v>
      </c>
      <c r="C1161" s="30"/>
      <c r="G1161" s="30">
        <v>26.4170339924726</v>
      </c>
      <c r="H1161" s="30">
        <v>5.4090607304470703E-3</v>
      </c>
    </row>
    <row r="1162" spans="1:8" x14ac:dyDescent="0.2">
      <c r="A1162" s="30">
        <v>23.816964634632601</v>
      </c>
      <c r="B1162" s="30">
        <v>1.18825758620688E-4</v>
      </c>
      <c r="C1162" s="30"/>
      <c r="G1162" s="30">
        <v>26.466172698451299</v>
      </c>
      <c r="H1162" s="30">
        <v>5.3383110086448401E-3</v>
      </c>
    </row>
    <row r="1163" spans="1:8" x14ac:dyDescent="0.2">
      <c r="A1163" s="30">
        <v>23.8464478582199</v>
      </c>
      <c r="B1163" s="30">
        <v>2.4812007802796902E-4</v>
      </c>
      <c r="C1163" s="30"/>
      <c r="G1163" s="30">
        <v>26.523501188759798</v>
      </c>
      <c r="H1163" s="30">
        <v>5.0073797722676901E-3</v>
      </c>
    </row>
    <row r="1164" spans="1:8" x14ac:dyDescent="0.2">
      <c r="A1164" s="30">
        <v>23.880844952404999</v>
      </c>
      <c r="B1164" s="30">
        <v>2.58231614961433E-4</v>
      </c>
      <c r="C1164" s="30"/>
      <c r="G1164" s="30">
        <v>26.572639894738501</v>
      </c>
      <c r="H1164" s="30">
        <v>4.8690173984018599E-3</v>
      </c>
    </row>
    <row r="1165" spans="1:8" x14ac:dyDescent="0.2">
      <c r="A1165" s="30">
        <v>23.910328175992198</v>
      </c>
      <c r="B1165" s="30">
        <v>2.4583297892084301E-4</v>
      </c>
      <c r="C1165" s="30"/>
      <c r="G1165" s="30">
        <v>26.629968385046901</v>
      </c>
      <c r="H1165" s="30">
        <v>4.6287009653790097E-3</v>
      </c>
    </row>
    <row r="1166" spans="1:8" x14ac:dyDescent="0.2">
      <c r="A1166" s="30">
        <v>23.944725270177301</v>
      </c>
      <c r="B1166" s="30">
        <v>2.31062297576281E-4</v>
      </c>
      <c r="C1166" s="30"/>
      <c r="G1166" s="30">
        <v>26.6791070910256</v>
      </c>
      <c r="H1166" s="30">
        <v>4.3893775529499903E-3</v>
      </c>
    </row>
    <row r="1167" spans="1:8" x14ac:dyDescent="0.2">
      <c r="A1167" s="30">
        <v>23.9742084937645</v>
      </c>
      <c r="B1167" s="30">
        <v>2.1146521437299601E-4</v>
      </c>
      <c r="C1167" s="30"/>
      <c r="G1167" s="30">
        <v>26.736435581334099</v>
      </c>
      <c r="H1167" s="30">
        <v>4.4146163696391497E-3</v>
      </c>
    </row>
    <row r="1168" spans="1:8" x14ac:dyDescent="0.2">
      <c r="A1168" s="30">
        <v>24.008605587949599</v>
      </c>
      <c r="B1168" s="30">
        <v>2.07797163193279E-4</v>
      </c>
      <c r="C1168" s="30"/>
      <c r="G1168" s="30">
        <v>26.785574287312802</v>
      </c>
      <c r="H1168" s="30">
        <v>4.2278585475015104E-3</v>
      </c>
    </row>
    <row r="1169" spans="1:8" x14ac:dyDescent="0.2">
      <c r="A1169" s="30">
        <v>24.038088811536799</v>
      </c>
      <c r="B1169" s="30">
        <v>1.8549174395382501E-4</v>
      </c>
      <c r="C1169" s="30"/>
      <c r="G1169" s="30">
        <v>26.8347129932915</v>
      </c>
      <c r="H1169" s="30">
        <v>4.1041186334088301E-3</v>
      </c>
    </row>
    <row r="1170" spans="1:8" x14ac:dyDescent="0.2">
      <c r="A1170" s="30">
        <v>24.072485905721901</v>
      </c>
      <c r="B1170" s="30">
        <v>1.90463186219271E-4</v>
      </c>
      <c r="C1170" s="30"/>
      <c r="G1170" s="30">
        <v>26.842902777621301</v>
      </c>
      <c r="H1170" s="30">
        <v>4.0656519722015796E-3</v>
      </c>
    </row>
    <row r="1171" spans="1:8" x14ac:dyDescent="0.2">
      <c r="A1171" s="30">
        <v>24.1019691293092</v>
      </c>
      <c r="B1171" s="30">
        <v>1.8499171052788701E-4</v>
      </c>
      <c r="C1171" s="30"/>
      <c r="G1171" s="30">
        <v>26.8920414836</v>
      </c>
      <c r="H1171" s="30">
        <v>3.8671158981400198E-3</v>
      </c>
    </row>
    <row r="1172" spans="1:8" x14ac:dyDescent="0.2">
      <c r="A1172" s="30">
        <v>24.136366223494299</v>
      </c>
      <c r="B1172" s="30">
        <v>1.62172202745923E-4</v>
      </c>
      <c r="C1172" s="30"/>
      <c r="G1172" s="30">
        <v>26.9493699739085</v>
      </c>
      <c r="H1172" s="30">
        <v>3.6296958781962601E-3</v>
      </c>
    </row>
    <row r="1173" spans="1:8" x14ac:dyDescent="0.2">
      <c r="A1173" s="30">
        <v>24.165849447081499</v>
      </c>
      <c r="B1173" s="30">
        <v>1.3428087610471801E-4</v>
      </c>
      <c r="C1173" s="30"/>
      <c r="G1173" s="30">
        <v>26.998508679887198</v>
      </c>
      <c r="H1173" s="30">
        <v>3.4690692583686901E-3</v>
      </c>
    </row>
    <row r="1174" spans="1:8" x14ac:dyDescent="0.2">
      <c r="A1174" s="30">
        <v>24.200246541266601</v>
      </c>
      <c r="B1174" s="30">
        <v>1.1187515690892E-4</v>
      </c>
      <c r="C1174" s="30"/>
      <c r="G1174" s="30">
        <v>27.047647385865901</v>
      </c>
      <c r="H1174" s="30">
        <v>3.34134147112566E-3</v>
      </c>
    </row>
    <row r="1175" spans="1:8" x14ac:dyDescent="0.2">
      <c r="A1175" s="30">
        <v>24.2297297648539</v>
      </c>
      <c r="B1175" s="30">
        <v>9.9655908524611602E-5</v>
      </c>
      <c r="C1175" s="30"/>
      <c r="G1175" s="30">
        <v>27.1049758761744</v>
      </c>
      <c r="H1175" s="30">
        <v>3.1681396646186899E-3</v>
      </c>
    </row>
    <row r="1176" spans="1:8" x14ac:dyDescent="0.2">
      <c r="A1176" s="30">
        <v>24.264126859038999</v>
      </c>
      <c r="B1176" s="30">
        <v>1.6796668387592399E-4</v>
      </c>
      <c r="C1176" s="30"/>
      <c r="G1176" s="30">
        <v>27.154114582153099</v>
      </c>
      <c r="H1176" s="30">
        <v>3.0808466713580398E-3</v>
      </c>
    </row>
    <row r="1177" spans="1:8" x14ac:dyDescent="0.2">
      <c r="A1177" s="30">
        <v>24.293610082626198</v>
      </c>
      <c r="B1177" s="30">
        <v>1.3881161945791199E-4</v>
      </c>
      <c r="C1177" s="30"/>
      <c r="G1177" s="30">
        <v>27.211443072461499</v>
      </c>
      <c r="H1177" s="30">
        <v>2.8934189069984898E-3</v>
      </c>
    </row>
    <row r="1178" spans="1:8" x14ac:dyDescent="0.2">
      <c r="A1178" s="30">
        <v>24.328007176811301</v>
      </c>
      <c r="B1178" s="30">
        <v>1.14008715744193E-4</v>
      </c>
      <c r="C1178" s="30"/>
      <c r="G1178" s="30">
        <v>27.260581778440201</v>
      </c>
      <c r="H1178" s="30">
        <v>2.85505745571409E-3</v>
      </c>
    </row>
    <row r="1179" spans="1:8" x14ac:dyDescent="0.2">
      <c r="A1179" s="30">
        <v>24.3574904003986</v>
      </c>
      <c r="B1179" s="30">
        <v>1.0315200567202E-4</v>
      </c>
      <c r="C1179" s="30"/>
      <c r="G1179" s="30">
        <v>27.317910268748701</v>
      </c>
      <c r="H1179" s="30">
        <v>2.72201946908022E-3</v>
      </c>
    </row>
    <row r="1180" spans="1:8" x14ac:dyDescent="0.2">
      <c r="A1180" s="30">
        <v>24.391887494583699</v>
      </c>
      <c r="B1180" s="30">
        <v>9.0561890463726995E-5</v>
      </c>
      <c r="C1180" s="30"/>
      <c r="G1180" s="30">
        <v>27.3670489747274</v>
      </c>
      <c r="H1180" s="30">
        <v>2.6440622372361101E-3</v>
      </c>
    </row>
    <row r="1181" spans="1:8" x14ac:dyDescent="0.2">
      <c r="A1181" s="30">
        <v>24.421370718170898</v>
      </c>
      <c r="B1181" s="30">
        <v>1.11752953864773E-4</v>
      </c>
      <c r="C1181" s="30"/>
      <c r="G1181" s="30">
        <v>27.424377465035899</v>
      </c>
      <c r="H1181" s="30">
        <v>2.7084933088904598E-3</v>
      </c>
    </row>
    <row r="1182" spans="1:8" x14ac:dyDescent="0.2">
      <c r="A1182" s="30">
        <v>24.455767812356001</v>
      </c>
      <c r="B1182" s="30">
        <v>1.7812062774562001E-4</v>
      </c>
      <c r="C1182" s="30"/>
      <c r="G1182" s="30">
        <v>27.473516171014602</v>
      </c>
      <c r="H1182" s="30">
        <v>2.6849998230801899E-3</v>
      </c>
    </row>
    <row r="1183" spans="1:8" x14ac:dyDescent="0.2">
      <c r="A1183" s="30">
        <v>24.4852510359432</v>
      </c>
      <c r="B1183" s="30">
        <v>1.9576493873374001E-4</v>
      </c>
      <c r="C1183" s="30"/>
      <c r="G1183" s="30">
        <v>27.530844661323101</v>
      </c>
      <c r="H1183" s="30">
        <v>2.5970411839748402E-3</v>
      </c>
    </row>
    <row r="1184" spans="1:8" x14ac:dyDescent="0.2">
      <c r="A1184" s="30">
        <v>24.519648130128299</v>
      </c>
      <c r="B1184" s="30">
        <v>1.9072132540535501E-4</v>
      </c>
      <c r="C1184" s="30"/>
      <c r="G1184" s="30">
        <v>27.5799833673018</v>
      </c>
      <c r="H1184" s="30">
        <v>2.6018532317763601E-3</v>
      </c>
    </row>
    <row r="1185" spans="1:8" x14ac:dyDescent="0.2">
      <c r="A1185" s="30">
        <v>24.549131353715499</v>
      </c>
      <c r="B1185" s="30">
        <v>1.6856096895681501E-4</v>
      </c>
      <c r="C1185" s="30"/>
      <c r="G1185" s="30">
        <v>27.6373118576103</v>
      </c>
      <c r="H1185" s="30">
        <v>2.5024356878175602E-3</v>
      </c>
    </row>
    <row r="1186" spans="1:8" x14ac:dyDescent="0.2">
      <c r="A1186" s="30">
        <v>24.583528447900701</v>
      </c>
      <c r="B1186" s="30">
        <v>1.16729904901316E-4</v>
      </c>
      <c r="C1186" s="30"/>
      <c r="G1186" s="30">
        <v>27.686450563588998</v>
      </c>
      <c r="H1186" s="30">
        <v>2.4958462231319599E-3</v>
      </c>
    </row>
    <row r="1187" spans="1:8" x14ac:dyDescent="0.2">
      <c r="A1187" s="30">
        <v>24.6130116714879</v>
      </c>
      <c r="B1187" s="30">
        <v>1.0557059190488601E-4</v>
      </c>
      <c r="C1187" s="30"/>
      <c r="G1187" s="30">
        <v>27.743779053897502</v>
      </c>
      <c r="H1187" s="30">
        <v>2.4037989386227398E-3</v>
      </c>
    </row>
    <row r="1188" spans="1:8" x14ac:dyDescent="0.2">
      <c r="A1188" s="30">
        <v>24.647408765672999</v>
      </c>
      <c r="B1188" s="30">
        <v>1.1305870811927E-4</v>
      </c>
      <c r="C1188" s="30"/>
      <c r="G1188" s="30">
        <v>27.7929177598762</v>
      </c>
      <c r="H1188" s="30">
        <v>2.3235849517739401E-3</v>
      </c>
    </row>
    <row r="1189" spans="1:8" x14ac:dyDescent="0.2">
      <c r="A1189" s="30">
        <v>24.676891989260199</v>
      </c>
      <c r="B1189" s="30">
        <v>1.03873665277069E-4</v>
      </c>
      <c r="C1189" s="30"/>
      <c r="G1189" s="30">
        <v>27.8420564658548</v>
      </c>
      <c r="H1189" s="30">
        <v>2.3164462617505598E-3</v>
      </c>
    </row>
    <row r="1190" spans="1:8" x14ac:dyDescent="0.2">
      <c r="A1190" s="30">
        <v>24.706375212847401</v>
      </c>
      <c r="B1190" s="30">
        <v>1.24700180327342E-4</v>
      </c>
      <c r="C1190" s="30"/>
      <c r="G1190" s="30">
        <v>27.899384956163299</v>
      </c>
      <c r="H1190" s="30">
        <v>2.2939521058753E-3</v>
      </c>
    </row>
    <row r="1191" spans="1:8" x14ac:dyDescent="0.2">
      <c r="A1191" s="30">
        <v>24.740772307032501</v>
      </c>
      <c r="B1191" s="30">
        <v>1.17538608481388E-4</v>
      </c>
      <c r="C1191" s="30"/>
      <c r="G1191" s="30">
        <v>27.948523662142001</v>
      </c>
      <c r="H1191" s="30">
        <v>2.2098205392136801E-3</v>
      </c>
    </row>
    <row r="1192" spans="1:8" x14ac:dyDescent="0.2">
      <c r="A1192" s="30">
        <v>24.770255530619799</v>
      </c>
      <c r="B1192" s="30">
        <v>1.02033593481082E-4</v>
      </c>
      <c r="C1192" s="30"/>
      <c r="G1192" s="30">
        <v>28.005852152450501</v>
      </c>
      <c r="H1192" s="30">
        <v>2.1035328522624199E-3</v>
      </c>
    </row>
    <row r="1193" spans="1:8" x14ac:dyDescent="0.2">
      <c r="A1193" s="30">
        <v>24.804652624804898</v>
      </c>
      <c r="B1193" s="30">
        <v>1.10433144854374E-4</v>
      </c>
      <c r="C1193" s="30"/>
      <c r="G1193" s="30">
        <v>28.0549908584292</v>
      </c>
      <c r="H1193" s="30">
        <v>2.0705159413967802E-3</v>
      </c>
    </row>
    <row r="1194" spans="1:8" x14ac:dyDescent="0.2">
      <c r="A1194" s="30">
        <v>24.834135848392101</v>
      </c>
      <c r="B1194" s="30">
        <v>1.16261405221794E-4</v>
      </c>
      <c r="C1194" s="30"/>
      <c r="G1194" s="30">
        <v>28.112319348737699</v>
      </c>
      <c r="H1194" s="30">
        <v>1.9923146268426002E-3</v>
      </c>
    </row>
    <row r="1195" spans="1:8" x14ac:dyDescent="0.2">
      <c r="A1195" s="30">
        <v>24.8685329425772</v>
      </c>
      <c r="B1195" s="30">
        <v>1.74286458433392E-4</v>
      </c>
      <c r="C1195" s="30"/>
      <c r="G1195" s="30">
        <v>28.161458054716402</v>
      </c>
      <c r="H1195" s="30">
        <v>1.93948557611499E-3</v>
      </c>
    </row>
    <row r="1196" spans="1:8" x14ac:dyDescent="0.2">
      <c r="A1196" s="30">
        <v>24.898016166164499</v>
      </c>
      <c r="B1196" s="30">
        <v>1.7937946986343401E-4</v>
      </c>
      <c r="C1196" s="30"/>
      <c r="G1196" s="30">
        <v>28.218786545024901</v>
      </c>
      <c r="H1196" s="30">
        <v>1.86064113888663E-3</v>
      </c>
    </row>
    <row r="1197" spans="1:8" x14ac:dyDescent="0.2">
      <c r="A1197" s="30">
        <v>24.932413260349598</v>
      </c>
      <c r="B1197" s="30">
        <v>2.0800905765091699E-4</v>
      </c>
      <c r="C1197" s="30"/>
      <c r="G1197" s="30">
        <v>28.2679252510036</v>
      </c>
      <c r="H1197" s="30">
        <v>1.8129692635664E-3</v>
      </c>
    </row>
    <row r="1198" spans="1:8" x14ac:dyDescent="0.2">
      <c r="A1198" s="30">
        <v>24.961896483936801</v>
      </c>
      <c r="B1198" s="30">
        <v>1.9312191263169901E-4</v>
      </c>
      <c r="C1198" s="30"/>
      <c r="G1198" s="30">
        <v>28.3252537413121</v>
      </c>
      <c r="H1198" s="30">
        <v>1.7970149269198399E-3</v>
      </c>
    </row>
    <row r="1199" spans="1:8" x14ac:dyDescent="0.2">
      <c r="A1199" s="30">
        <v>24.9962935781219</v>
      </c>
      <c r="B1199" s="30">
        <v>1.65114999618957E-4</v>
      </c>
      <c r="C1199" s="30"/>
      <c r="G1199" s="30">
        <v>28.374392447290798</v>
      </c>
      <c r="H1199" s="30">
        <v>1.94762681406162E-3</v>
      </c>
    </row>
    <row r="1200" spans="1:8" x14ac:dyDescent="0.2">
      <c r="A1200" s="30">
        <v>25.025776801709199</v>
      </c>
      <c r="B1200" s="30">
        <v>1.54570331425217E-4</v>
      </c>
      <c r="C1200" s="30"/>
      <c r="G1200" s="30">
        <v>28.431720937599199</v>
      </c>
      <c r="H1200" s="30">
        <v>1.8537970564995001E-3</v>
      </c>
    </row>
    <row r="1201" spans="1:8" x14ac:dyDescent="0.2">
      <c r="A1201" s="30">
        <v>25.060173895894302</v>
      </c>
      <c r="B1201" s="30">
        <v>1.4602243669430999E-4</v>
      </c>
      <c r="C1201" s="30"/>
      <c r="G1201" s="30">
        <v>28.480859643577901</v>
      </c>
      <c r="H1201" s="30">
        <v>1.8482139650730599E-3</v>
      </c>
    </row>
    <row r="1202" spans="1:8" x14ac:dyDescent="0.2">
      <c r="A1202" s="30">
        <v>25.089657119481501</v>
      </c>
      <c r="B1202" s="30">
        <v>1.13932687594156E-4</v>
      </c>
      <c r="C1202" s="30"/>
      <c r="G1202" s="30">
        <v>28.538188133886401</v>
      </c>
      <c r="H1202" s="30">
        <v>1.8564100434040099E-3</v>
      </c>
    </row>
    <row r="1203" spans="1:8" x14ac:dyDescent="0.2">
      <c r="A1203" s="30">
        <v>25.1240542136666</v>
      </c>
      <c r="B1203" s="30">
        <v>8.0726302921514505E-5</v>
      </c>
      <c r="C1203" s="30"/>
      <c r="G1203" s="30">
        <v>28.587326839865099</v>
      </c>
      <c r="H1203" s="30">
        <v>1.80633496628416E-3</v>
      </c>
    </row>
    <row r="1204" spans="1:8" x14ac:dyDescent="0.2">
      <c r="A1204" s="30">
        <v>25.153537437253799</v>
      </c>
      <c r="B1204" s="30">
        <v>5.70193202221849E-5</v>
      </c>
      <c r="C1204" s="30"/>
      <c r="G1204" s="30">
        <v>28.644655330173599</v>
      </c>
      <c r="H1204" s="30">
        <v>1.7500820950662301E-3</v>
      </c>
    </row>
    <row r="1205" spans="1:8" x14ac:dyDescent="0.2">
      <c r="A1205" s="30">
        <v>25.187934531438898</v>
      </c>
      <c r="B1205" s="30">
        <v>8.7151145904085396E-5</v>
      </c>
      <c r="C1205" s="30"/>
      <c r="G1205" s="30">
        <v>28.693794036152301</v>
      </c>
      <c r="H1205" s="30">
        <v>1.7049466619647501E-3</v>
      </c>
    </row>
    <row r="1206" spans="1:8" x14ac:dyDescent="0.2">
      <c r="A1206" s="30">
        <v>25.217417755026101</v>
      </c>
      <c r="B1206" s="30">
        <v>6.2732963544986198E-5</v>
      </c>
      <c r="C1206" s="30"/>
      <c r="G1206" s="30">
        <v>28.742932742131</v>
      </c>
      <c r="H1206" s="30">
        <v>1.65971806766748E-3</v>
      </c>
    </row>
    <row r="1207" spans="1:8" x14ac:dyDescent="0.2">
      <c r="A1207" s="30">
        <v>25.2518148492112</v>
      </c>
      <c r="B1207" s="30">
        <v>6.7628237470821595E-5</v>
      </c>
      <c r="C1207" s="30"/>
      <c r="G1207" s="30">
        <v>28.8002612324395</v>
      </c>
      <c r="H1207" s="30">
        <v>1.64885797526636E-3</v>
      </c>
    </row>
    <row r="1208" spans="1:8" x14ac:dyDescent="0.2">
      <c r="A1208" s="30">
        <v>25.281298072798499</v>
      </c>
      <c r="B1208" s="30">
        <v>8.6566090985648605E-5</v>
      </c>
      <c r="C1208" s="30"/>
      <c r="G1208" s="30">
        <v>28.849399938418198</v>
      </c>
      <c r="H1208" s="30">
        <v>1.5679810420050999E-3</v>
      </c>
    </row>
    <row r="1209" spans="1:8" x14ac:dyDescent="0.2">
      <c r="A1209" s="30">
        <v>25.315695166983598</v>
      </c>
      <c r="B1209" s="30">
        <v>1.15080468965933E-4</v>
      </c>
      <c r="C1209" s="30"/>
      <c r="G1209" s="30">
        <v>28.906728428726701</v>
      </c>
      <c r="H1209" s="30">
        <v>1.7421932961256101E-3</v>
      </c>
    </row>
    <row r="1210" spans="1:8" x14ac:dyDescent="0.2">
      <c r="A1210" s="30">
        <v>25.345178390570801</v>
      </c>
      <c r="B1210" s="30">
        <v>1.57266691527928E-4</v>
      </c>
      <c r="C1210" s="30"/>
      <c r="G1210" s="30">
        <v>28.9558671347054</v>
      </c>
      <c r="H1210" s="30">
        <v>1.72478781471682E-3</v>
      </c>
    </row>
    <row r="1211" spans="1:8" x14ac:dyDescent="0.2">
      <c r="A1211" s="30">
        <v>25.3795754847559</v>
      </c>
      <c r="B1211" s="30">
        <v>1.5913278977311299E-4</v>
      </c>
      <c r="C1211" s="30"/>
      <c r="G1211" s="30">
        <v>29.0131956250138</v>
      </c>
      <c r="H1211" s="30">
        <v>1.7604733051099701E-3</v>
      </c>
    </row>
    <row r="1212" spans="1:8" x14ac:dyDescent="0.2">
      <c r="A1212" s="30">
        <v>25.4090587083431</v>
      </c>
      <c r="B1212" s="30">
        <v>1.6444230070714199E-4</v>
      </c>
      <c r="C1212" s="30"/>
      <c r="G1212" s="30">
        <v>29.062334330992499</v>
      </c>
      <c r="H1212" s="30">
        <v>1.65590439748701E-3</v>
      </c>
    </row>
    <row r="1213" spans="1:8" x14ac:dyDescent="0.2">
      <c r="A1213" s="30">
        <v>25.443455802528199</v>
      </c>
      <c r="B1213" s="30">
        <v>1.32171920952974E-4</v>
      </c>
      <c r="C1213" s="30"/>
      <c r="G1213" s="30">
        <v>29.119662821300999</v>
      </c>
      <c r="H1213" s="30">
        <v>1.58029335705067E-3</v>
      </c>
    </row>
    <row r="1214" spans="1:8" x14ac:dyDescent="0.2">
      <c r="A1214" s="30">
        <v>25.472939026115501</v>
      </c>
      <c r="B1214" s="30">
        <v>1.09570299179137E-4</v>
      </c>
      <c r="C1214" s="30"/>
      <c r="G1214" s="30">
        <v>29.168801527279701</v>
      </c>
      <c r="H1214" s="30">
        <v>1.60141547965608E-3</v>
      </c>
    </row>
    <row r="1215" spans="1:8" x14ac:dyDescent="0.2">
      <c r="A1215" s="30">
        <v>25.5073361203006</v>
      </c>
      <c r="B1215" s="30">
        <v>9.2819561721353398E-5</v>
      </c>
      <c r="C1215" s="30"/>
      <c r="G1215" s="30">
        <v>29.226130017588201</v>
      </c>
      <c r="H1215" s="30">
        <v>1.7108817476795401E-3</v>
      </c>
    </row>
    <row r="1216" spans="1:8" x14ac:dyDescent="0.2">
      <c r="A1216" s="30">
        <v>25.5368193438878</v>
      </c>
      <c r="B1216" s="30">
        <v>9.0117233355266999E-5</v>
      </c>
      <c r="C1216" s="30"/>
      <c r="G1216" s="30">
        <v>29.275268723566899</v>
      </c>
      <c r="H1216" s="30">
        <v>1.7262468959321701E-3</v>
      </c>
    </row>
    <row r="1217" spans="1:8" x14ac:dyDescent="0.2">
      <c r="A1217" s="30">
        <v>25.571216438072899</v>
      </c>
      <c r="B1217" s="30">
        <v>1.0092704092566E-4</v>
      </c>
      <c r="C1217" s="30"/>
      <c r="G1217" s="30">
        <v>29.332597213875399</v>
      </c>
      <c r="H1217" s="30">
        <v>1.63742375128139E-3</v>
      </c>
    </row>
    <row r="1218" spans="1:8" x14ac:dyDescent="0.2">
      <c r="A1218" s="30">
        <v>25.600699661660201</v>
      </c>
      <c r="B1218" s="30">
        <v>6.6438200349931906E-5</v>
      </c>
      <c r="C1218" s="30"/>
      <c r="G1218" s="30">
        <v>29.381735919854101</v>
      </c>
      <c r="H1218" s="30">
        <v>1.6149494030637101E-3</v>
      </c>
    </row>
    <row r="1219" spans="1:8" x14ac:dyDescent="0.2">
      <c r="A1219" s="30">
        <v>25.6301828852474</v>
      </c>
      <c r="B1219" s="30">
        <v>3.72053555433308E-5</v>
      </c>
      <c r="C1219" s="30"/>
      <c r="G1219" s="30">
        <v>29.439064410162601</v>
      </c>
      <c r="H1219" s="30">
        <v>1.5217545607732301E-3</v>
      </c>
    </row>
    <row r="1220" spans="1:8" x14ac:dyDescent="0.2">
      <c r="A1220" s="30">
        <v>25.664579979432499</v>
      </c>
      <c r="B1220" s="30">
        <v>1.39221435532746E-5</v>
      </c>
      <c r="C1220" s="30"/>
      <c r="G1220" s="30">
        <v>29.4882031161413</v>
      </c>
      <c r="H1220" s="30">
        <v>1.4904388018318799E-3</v>
      </c>
    </row>
    <row r="1221" spans="1:8" x14ac:dyDescent="0.2">
      <c r="A1221" s="30">
        <v>25.694063203019699</v>
      </c>
      <c r="B1221" s="30">
        <v>9.7540114305730308E-6</v>
      </c>
      <c r="C1221" s="30"/>
      <c r="G1221" s="30">
        <v>29.5455316064497</v>
      </c>
      <c r="H1221" s="30">
        <v>1.51800053629603E-3</v>
      </c>
    </row>
    <row r="1222" spans="1:8" x14ac:dyDescent="0.2">
      <c r="A1222" s="30">
        <v>25.728460297204901</v>
      </c>
      <c r="B1222" s="30">
        <v>5.2360336451115503E-5</v>
      </c>
      <c r="C1222" s="30"/>
      <c r="G1222" s="30">
        <v>29.594670312428399</v>
      </c>
      <c r="H1222" s="30">
        <v>1.47955518269493E-3</v>
      </c>
    </row>
    <row r="1223" spans="1:8" x14ac:dyDescent="0.2">
      <c r="A1223" s="30">
        <v>25.7579435207921</v>
      </c>
      <c r="B1223" s="30">
        <v>4.3341994959902503E-5</v>
      </c>
      <c r="C1223" s="30"/>
      <c r="G1223" s="30">
        <v>29.643809018407101</v>
      </c>
      <c r="H1223" s="30">
        <v>1.4867429178773101E-3</v>
      </c>
    </row>
    <row r="1224" spans="1:8" x14ac:dyDescent="0.2">
      <c r="A1224" s="30">
        <v>25.792340614977199</v>
      </c>
      <c r="B1224" s="30">
        <v>4.9429846819144697E-5</v>
      </c>
      <c r="C1224" s="30"/>
      <c r="G1224" s="30">
        <v>29.7011375087156</v>
      </c>
      <c r="H1224" s="30">
        <v>1.5686078324867101E-3</v>
      </c>
    </row>
    <row r="1225" spans="1:8" x14ac:dyDescent="0.2">
      <c r="A1225" s="30">
        <v>25.821823838564399</v>
      </c>
      <c r="B1225" s="30">
        <v>4.0131535035005198E-5</v>
      </c>
      <c r="C1225" s="30"/>
      <c r="G1225" s="30">
        <v>29.750276214694299</v>
      </c>
      <c r="H1225" s="30">
        <v>1.5246100815597399E-3</v>
      </c>
    </row>
    <row r="1226" spans="1:8" x14ac:dyDescent="0.2">
      <c r="A1226" s="30">
        <v>25.856220932749501</v>
      </c>
      <c r="B1226" s="30">
        <v>5.5527469238813603E-5</v>
      </c>
      <c r="C1226" s="30"/>
      <c r="G1226" s="30">
        <v>29.807604705002799</v>
      </c>
      <c r="H1226" s="30">
        <v>1.42033897040227E-3</v>
      </c>
    </row>
    <row r="1227" spans="1:8" x14ac:dyDescent="0.2">
      <c r="A1227" s="30">
        <v>25.885704156336701</v>
      </c>
      <c r="B1227" s="30">
        <v>5.7437786860838699E-5</v>
      </c>
      <c r="C1227" s="30"/>
      <c r="G1227" s="30">
        <v>29.856743410981501</v>
      </c>
      <c r="H1227" s="30">
        <v>1.39088146066925E-3</v>
      </c>
    </row>
    <row r="1228" spans="1:8" x14ac:dyDescent="0.2">
      <c r="A1228" s="30">
        <v>25.9201012505218</v>
      </c>
      <c r="B1228" s="30">
        <v>1.2666927548019599E-4</v>
      </c>
      <c r="C1228" s="30"/>
      <c r="G1228" s="30">
        <v>29.914071901290001</v>
      </c>
      <c r="H1228" s="30">
        <v>1.3441833857514799E-3</v>
      </c>
    </row>
    <row r="1229" spans="1:8" x14ac:dyDescent="0.2">
      <c r="A1229" s="30">
        <v>25.949584474108999</v>
      </c>
      <c r="B1229" s="30">
        <v>1.2298958268173901E-4</v>
      </c>
      <c r="C1229" s="30"/>
      <c r="G1229" s="30">
        <v>29.963210607268699</v>
      </c>
      <c r="H1229" s="30">
        <v>1.3717912126270701E-3</v>
      </c>
    </row>
    <row r="1230" spans="1:8" x14ac:dyDescent="0.2">
      <c r="A1230" s="30">
        <v>25.983981568294201</v>
      </c>
      <c r="B1230" s="30">
        <v>1.09035667306361E-4</v>
      </c>
      <c r="C1230" s="30"/>
      <c r="G1230" s="30">
        <v>30.020539097577199</v>
      </c>
      <c r="H1230" s="30">
        <v>1.4770618583027999E-3</v>
      </c>
    </row>
    <row r="1231" spans="1:8" x14ac:dyDescent="0.2">
      <c r="A1231" s="30">
        <v>26.0134647918814</v>
      </c>
      <c r="B1231" s="30">
        <v>1.2106754558719401E-4</v>
      </c>
      <c r="C1231" s="30"/>
      <c r="G1231" s="30">
        <v>30.069677803555901</v>
      </c>
      <c r="H1231" s="30">
        <v>1.3647293314008799E-3</v>
      </c>
    </row>
    <row r="1232" spans="1:8" x14ac:dyDescent="0.2">
      <c r="A1232" s="30">
        <v>26.047861886066499</v>
      </c>
      <c r="B1232" s="30">
        <v>1.6997824292997401E-4</v>
      </c>
      <c r="C1232" s="30"/>
      <c r="G1232" s="30">
        <v>30.127006293864302</v>
      </c>
      <c r="H1232" s="30">
        <v>1.383374913691E-3</v>
      </c>
    </row>
    <row r="1233" spans="1:8" x14ac:dyDescent="0.2">
      <c r="A1233" s="30">
        <v>26.077345109653699</v>
      </c>
      <c r="B1233" s="30">
        <v>1.84854036574134E-4</v>
      </c>
      <c r="C1233" s="30"/>
      <c r="G1233" s="30">
        <v>30.176144999843</v>
      </c>
      <c r="H1233" s="30">
        <v>1.3058501113336501E-3</v>
      </c>
    </row>
    <row r="1234" spans="1:8" x14ac:dyDescent="0.2">
      <c r="A1234" s="30">
        <v>26.111742203838801</v>
      </c>
      <c r="B1234" s="30">
        <v>1.53545241935E-4</v>
      </c>
      <c r="C1234" s="30"/>
      <c r="G1234" s="30">
        <v>30.2334734901515</v>
      </c>
      <c r="H1234" s="30">
        <v>1.2839244851000299E-3</v>
      </c>
    </row>
    <row r="1235" spans="1:8" x14ac:dyDescent="0.2">
      <c r="A1235" s="30">
        <v>26.1412254274261</v>
      </c>
      <c r="B1235" s="30">
        <v>1.8154035322624201E-4</v>
      </c>
      <c r="C1235" s="30"/>
      <c r="G1235" s="30">
        <v>30.282612196130199</v>
      </c>
      <c r="H1235" s="30">
        <v>1.2228535267873901E-3</v>
      </c>
    </row>
    <row r="1236" spans="1:8" x14ac:dyDescent="0.2">
      <c r="A1236" s="30">
        <v>26.175622521611199</v>
      </c>
      <c r="B1236" s="30">
        <v>1.9688261446032E-4</v>
      </c>
      <c r="C1236" s="30"/>
      <c r="G1236" s="30">
        <v>30.339940686438698</v>
      </c>
      <c r="H1236" s="30">
        <v>1.1936850013387101E-3</v>
      </c>
    </row>
    <row r="1237" spans="1:8" x14ac:dyDescent="0.2">
      <c r="A1237" s="30">
        <v>26.205105745198399</v>
      </c>
      <c r="B1237" s="30">
        <v>1.9661871188582201E-4</v>
      </c>
      <c r="C1237" s="30"/>
      <c r="G1237" s="30">
        <v>30.389079392417401</v>
      </c>
      <c r="H1237" s="30">
        <v>1.1802727168133101E-3</v>
      </c>
    </row>
    <row r="1238" spans="1:8" x14ac:dyDescent="0.2">
      <c r="A1238" s="30">
        <v>26.239502839383501</v>
      </c>
      <c r="B1238" s="30">
        <v>1.6497482778795501E-4</v>
      </c>
      <c r="C1238" s="30"/>
      <c r="G1238" s="30">
        <v>30.397269176747201</v>
      </c>
      <c r="H1238" s="30">
        <v>1.1757321292543801E-3</v>
      </c>
    </row>
    <row r="1239" spans="1:8" x14ac:dyDescent="0.2">
      <c r="A1239" s="30">
        <v>26.2689860629708</v>
      </c>
      <c r="B1239" s="30">
        <v>1.65747851099702E-4</v>
      </c>
      <c r="C1239" s="30"/>
      <c r="G1239" s="30">
        <v>30.438218098396099</v>
      </c>
      <c r="H1239" s="30">
        <v>1.1549812639092599E-3</v>
      </c>
    </row>
    <row r="1240" spans="1:8" x14ac:dyDescent="0.2">
      <c r="A1240" s="30">
        <v>26.303383157155899</v>
      </c>
      <c r="B1240" s="30">
        <v>1.6585738049781999E-4</v>
      </c>
      <c r="C1240" s="30"/>
      <c r="G1240" s="30">
        <v>30.495546588704599</v>
      </c>
      <c r="H1240" s="30">
        <v>1.1228502944085699E-3</v>
      </c>
    </row>
    <row r="1241" spans="1:8" x14ac:dyDescent="0.2">
      <c r="A1241" s="30">
        <v>26.332866380743098</v>
      </c>
      <c r="B1241" s="30">
        <v>1.43423144059976E-4</v>
      </c>
      <c r="C1241" s="30"/>
      <c r="G1241" s="30">
        <v>30.544685294683301</v>
      </c>
      <c r="H1241" s="30">
        <v>1.11993836053906E-3</v>
      </c>
    </row>
    <row r="1242" spans="1:8" x14ac:dyDescent="0.2">
      <c r="A1242" s="30">
        <v>26.367263474928201</v>
      </c>
      <c r="B1242" s="30">
        <v>1.2288456014836001E-4</v>
      </c>
      <c r="C1242" s="30"/>
      <c r="G1242" s="30">
        <v>30.602013784991801</v>
      </c>
      <c r="H1242" s="30">
        <v>1.1344033972589501E-3</v>
      </c>
    </row>
    <row r="1243" spans="1:8" x14ac:dyDescent="0.2">
      <c r="A1243" s="30">
        <v>26.3967466985154</v>
      </c>
      <c r="B1243" s="30">
        <v>1.4011169920410699E-4</v>
      </c>
      <c r="C1243" s="30"/>
      <c r="G1243" s="30">
        <v>30.6511524909705</v>
      </c>
      <c r="H1243" s="30">
        <v>1.07955673847621E-3</v>
      </c>
    </row>
    <row r="1244" spans="1:8" x14ac:dyDescent="0.2">
      <c r="A1244" s="30">
        <v>26.4311437927005</v>
      </c>
      <c r="B1244" s="30">
        <v>1.38657615169241E-4</v>
      </c>
      <c r="C1244" s="30"/>
      <c r="G1244" s="30">
        <v>30.7084809812789</v>
      </c>
      <c r="H1244" s="30">
        <v>1.05092116580009E-3</v>
      </c>
    </row>
    <row r="1245" spans="1:8" x14ac:dyDescent="0.2">
      <c r="A1245" s="30">
        <v>26.460627016287798</v>
      </c>
      <c r="B1245" s="30">
        <v>1.04629094067737E-4</v>
      </c>
      <c r="C1245" s="30"/>
      <c r="G1245" s="30">
        <v>30.757619687257598</v>
      </c>
      <c r="H1245" s="30">
        <v>9.8508923952156401E-4</v>
      </c>
    </row>
    <row r="1246" spans="1:8" x14ac:dyDescent="0.2">
      <c r="A1246" s="30">
        <v>26.495024110472901</v>
      </c>
      <c r="B1246" s="30">
        <v>1.29991864555009E-4</v>
      </c>
      <c r="C1246" s="30"/>
      <c r="G1246" s="30">
        <v>30.814948177566102</v>
      </c>
      <c r="H1246" s="30">
        <v>1.0474253152022799E-3</v>
      </c>
    </row>
    <row r="1247" spans="1:8" x14ac:dyDescent="0.2">
      <c r="A1247" s="30">
        <v>26.5245073340601</v>
      </c>
      <c r="B1247" s="30">
        <v>1.11524367851771E-4</v>
      </c>
      <c r="C1247" s="30"/>
      <c r="G1247" s="30">
        <v>30.8640868835448</v>
      </c>
      <c r="H1247" s="30">
        <v>9.9310557931605106E-4</v>
      </c>
    </row>
    <row r="1248" spans="1:8" x14ac:dyDescent="0.2">
      <c r="A1248" s="30">
        <v>26.558904428245199</v>
      </c>
      <c r="B1248" s="30">
        <v>1.3076143572522699E-4</v>
      </c>
      <c r="C1248" s="30"/>
      <c r="G1248" s="30">
        <v>30.9214153738533</v>
      </c>
      <c r="H1248" s="30">
        <v>9.4453457239546395E-4</v>
      </c>
    </row>
    <row r="1249" spans="1:8" x14ac:dyDescent="0.2">
      <c r="A1249" s="30">
        <v>26.588387651832399</v>
      </c>
      <c r="B1249" s="30">
        <v>1.7622332568028901E-4</v>
      </c>
      <c r="C1249" s="30"/>
      <c r="G1249" s="30">
        <v>30.970554079831999</v>
      </c>
      <c r="H1249" s="30">
        <v>9.0988098379798997E-4</v>
      </c>
    </row>
    <row r="1250" spans="1:8" x14ac:dyDescent="0.2">
      <c r="A1250" s="30">
        <v>26.617870875419602</v>
      </c>
      <c r="B1250" s="30">
        <v>1.7393160823792601E-4</v>
      </c>
      <c r="C1250" s="30"/>
      <c r="G1250" s="30">
        <v>31.027882570140498</v>
      </c>
      <c r="H1250" s="30">
        <v>9.0930771944588398E-4</v>
      </c>
    </row>
    <row r="1251" spans="1:8" x14ac:dyDescent="0.2">
      <c r="A1251" s="30">
        <v>26.652267969604701</v>
      </c>
      <c r="B1251" s="30">
        <v>1.35878811181157E-4</v>
      </c>
      <c r="C1251" s="30"/>
      <c r="G1251" s="30">
        <v>31.077021276119201</v>
      </c>
      <c r="H1251" s="30">
        <v>8.8715054736863497E-4</v>
      </c>
    </row>
    <row r="1252" spans="1:8" x14ac:dyDescent="0.2">
      <c r="A1252" s="30">
        <v>26.681751193192</v>
      </c>
      <c r="B1252" s="30">
        <v>9.3123361712834594E-5</v>
      </c>
      <c r="C1252" s="30"/>
      <c r="G1252" s="30">
        <v>31.1343497664277</v>
      </c>
      <c r="H1252" s="30">
        <v>9.3234668541817601E-4</v>
      </c>
    </row>
    <row r="1253" spans="1:8" x14ac:dyDescent="0.2">
      <c r="A1253" s="30">
        <v>26.716148287377099</v>
      </c>
      <c r="B1253" s="30">
        <v>7.9993741720157805E-5</v>
      </c>
      <c r="C1253" s="30"/>
      <c r="G1253" s="30">
        <v>31.183488472406399</v>
      </c>
      <c r="H1253" s="30">
        <v>8.9866258541473497E-4</v>
      </c>
    </row>
    <row r="1254" spans="1:8" x14ac:dyDescent="0.2">
      <c r="A1254" s="30">
        <v>26.745631510964301</v>
      </c>
      <c r="B1254" s="30">
        <v>8.8348597524130505E-5</v>
      </c>
      <c r="C1254" s="30"/>
      <c r="G1254" s="30">
        <v>31.240816962714799</v>
      </c>
      <c r="H1254" s="30">
        <v>8.5518567895026597E-4</v>
      </c>
    </row>
    <row r="1255" spans="1:8" x14ac:dyDescent="0.2">
      <c r="A1255" s="30">
        <v>26.780028605149401</v>
      </c>
      <c r="B1255" s="30">
        <v>1.15809591842964E-4</v>
      </c>
      <c r="C1255" s="30"/>
      <c r="G1255" s="30">
        <v>31.289955668693501</v>
      </c>
      <c r="H1255" s="30">
        <v>8.0133450501878602E-4</v>
      </c>
    </row>
    <row r="1256" spans="1:8" x14ac:dyDescent="0.2">
      <c r="A1256" s="30">
        <v>26.809511828736699</v>
      </c>
      <c r="B1256" s="30">
        <v>1.5667017995766E-4</v>
      </c>
      <c r="C1256" s="30"/>
      <c r="G1256" s="30">
        <v>31.3390943746722</v>
      </c>
      <c r="H1256" s="30">
        <v>7.5421822964700299E-4</v>
      </c>
    </row>
    <row r="1257" spans="1:8" x14ac:dyDescent="0.2">
      <c r="A1257" s="30">
        <v>26.843908922921798</v>
      </c>
      <c r="B1257" s="30">
        <v>1.28105812517837E-4</v>
      </c>
      <c r="C1257" s="30"/>
      <c r="G1257" s="30">
        <v>31.3964228649807</v>
      </c>
      <c r="H1257" s="30">
        <v>8.4156553922890497E-4</v>
      </c>
    </row>
    <row r="1258" spans="1:8" x14ac:dyDescent="0.2">
      <c r="A1258" s="30">
        <v>26.873392146509001</v>
      </c>
      <c r="B1258" s="30">
        <v>1.0828628714008E-4</v>
      </c>
      <c r="C1258" s="30"/>
      <c r="G1258" s="30">
        <v>31.445561570959399</v>
      </c>
      <c r="H1258" s="30">
        <v>8.05088454519611E-4</v>
      </c>
    </row>
    <row r="1259" spans="1:8" x14ac:dyDescent="0.2">
      <c r="A1259" s="30">
        <v>26.9077892406941</v>
      </c>
      <c r="B1259" s="30">
        <v>8.2804613440762802E-5</v>
      </c>
      <c r="C1259" s="30"/>
      <c r="G1259" s="30">
        <v>31.502890061267902</v>
      </c>
      <c r="H1259" s="30">
        <v>7.9561849712724995E-4</v>
      </c>
    </row>
    <row r="1260" spans="1:8" x14ac:dyDescent="0.2">
      <c r="A1260" s="30">
        <v>26.937272464281399</v>
      </c>
      <c r="B1260" s="30">
        <v>6.1859575331499407E-5</v>
      </c>
      <c r="C1260" s="30"/>
      <c r="G1260" s="30">
        <v>31.5520287672466</v>
      </c>
      <c r="H1260" s="30">
        <v>7.97259975701195E-4</v>
      </c>
    </row>
    <row r="1261" spans="1:8" x14ac:dyDescent="0.2">
      <c r="A1261" s="30">
        <v>26.971669558466498</v>
      </c>
      <c r="B1261" s="30">
        <v>6.2172437451409298E-5</v>
      </c>
      <c r="C1261" s="30"/>
      <c r="G1261" s="30">
        <v>31.6093572575551</v>
      </c>
      <c r="H1261" s="30">
        <v>7.3014848030711604E-4</v>
      </c>
    </row>
    <row r="1262" spans="1:8" x14ac:dyDescent="0.2">
      <c r="A1262" s="30">
        <v>27.001152782053701</v>
      </c>
      <c r="B1262" s="30">
        <v>5.8750808631191302E-5</v>
      </c>
      <c r="C1262" s="30"/>
      <c r="G1262" s="30">
        <v>31.658495963533799</v>
      </c>
      <c r="H1262" s="30">
        <v>8.2960260317715604E-4</v>
      </c>
    </row>
    <row r="1263" spans="1:8" x14ac:dyDescent="0.2">
      <c r="A1263" s="30">
        <v>27.0355498762388</v>
      </c>
      <c r="B1263" s="30">
        <v>6.8061000233026202E-5</v>
      </c>
      <c r="C1263" s="30"/>
      <c r="G1263" s="30">
        <v>31.715824453842298</v>
      </c>
      <c r="H1263" s="30">
        <v>9.7700848639321707E-4</v>
      </c>
    </row>
    <row r="1264" spans="1:8" x14ac:dyDescent="0.2">
      <c r="A1264" s="30">
        <v>27.065033099826</v>
      </c>
      <c r="B1264" s="30">
        <v>3.2497366159831301E-5</v>
      </c>
      <c r="C1264" s="30"/>
      <c r="G1264" s="30">
        <v>31.764963159821001</v>
      </c>
      <c r="H1264" s="30">
        <v>9.67399288955438E-4</v>
      </c>
    </row>
    <row r="1265" spans="1:8" x14ac:dyDescent="0.2">
      <c r="A1265" s="30">
        <v>27.099430194011099</v>
      </c>
      <c r="B1265" s="30">
        <v>5.0401182677083098E-6</v>
      </c>
      <c r="C1265" s="30"/>
      <c r="G1265" s="30">
        <v>31.822291650129401</v>
      </c>
      <c r="H1265" s="30">
        <v>9.8406508667037498E-4</v>
      </c>
    </row>
    <row r="1266" spans="1:8" x14ac:dyDescent="0.2">
      <c r="A1266" s="30">
        <v>27.128913417598302</v>
      </c>
      <c r="B1266" s="30">
        <v>-2.0438537356071701E-5</v>
      </c>
      <c r="C1266" s="30"/>
      <c r="G1266" s="30">
        <v>31.8714303561081</v>
      </c>
      <c r="H1266" s="30">
        <v>1.01911375712619E-3</v>
      </c>
    </row>
    <row r="1267" spans="1:8" x14ac:dyDescent="0.2">
      <c r="A1267" s="30">
        <v>27.1633105117835</v>
      </c>
      <c r="B1267" s="30">
        <v>-5.66596050259409E-6</v>
      </c>
      <c r="C1267" s="30"/>
      <c r="G1267" s="30">
        <v>31.928758846416599</v>
      </c>
      <c r="H1267" s="30">
        <v>9.5765554150382503E-4</v>
      </c>
    </row>
    <row r="1268" spans="1:8" x14ac:dyDescent="0.2">
      <c r="A1268" s="30">
        <v>27.192793735370699</v>
      </c>
      <c r="B1268" s="30">
        <v>1.3997480722926E-5</v>
      </c>
      <c r="C1268" s="30"/>
      <c r="G1268" s="30">
        <v>31.977897552395302</v>
      </c>
      <c r="H1268" s="30">
        <v>9.6978167918399601E-4</v>
      </c>
    </row>
    <row r="1269" spans="1:8" x14ac:dyDescent="0.2">
      <c r="A1269" s="30">
        <v>27.227190829555799</v>
      </c>
      <c r="B1269" s="30">
        <v>-1.05001548314605E-5</v>
      </c>
      <c r="C1269" s="30"/>
      <c r="G1269" s="30">
        <v>32.035226042703798</v>
      </c>
      <c r="H1269" s="30">
        <v>9.8015764101735503E-4</v>
      </c>
    </row>
    <row r="1270" spans="1:8" x14ac:dyDescent="0.2">
      <c r="A1270" s="30">
        <v>27.256674053143001</v>
      </c>
      <c r="B1270" s="30">
        <v>-3.7571435515508798E-5</v>
      </c>
      <c r="C1270" s="30"/>
      <c r="G1270" s="30">
        <v>32.084364748682503</v>
      </c>
      <c r="H1270" s="30">
        <v>9.4155988376441898E-4</v>
      </c>
    </row>
    <row r="1271" spans="1:8" x14ac:dyDescent="0.2">
      <c r="A1271" s="30">
        <v>27.2910711473281</v>
      </c>
      <c r="B1271" s="30">
        <v>-4.19931351032182E-5</v>
      </c>
      <c r="C1271" s="30"/>
      <c r="G1271" s="30">
        <v>32.141693238991103</v>
      </c>
      <c r="H1271" s="30">
        <v>8.7789140375791599E-4</v>
      </c>
    </row>
    <row r="1272" spans="1:8" x14ac:dyDescent="0.2">
      <c r="A1272" s="30">
        <v>27.3205543709153</v>
      </c>
      <c r="B1272" s="30">
        <v>-6.6445089336492405E-5</v>
      </c>
      <c r="C1272" s="30"/>
      <c r="G1272" s="30">
        <v>32.190831944969801</v>
      </c>
      <c r="H1272" s="30">
        <v>8.2521137864586202E-4</v>
      </c>
    </row>
    <row r="1273" spans="1:8" x14ac:dyDescent="0.2">
      <c r="A1273" s="30">
        <v>27.354951465100399</v>
      </c>
      <c r="B1273" s="30">
        <v>-7.2646359128482996E-5</v>
      </c>
      <c r="C1273" s="30"/>
      <c r="G1273" s="30">
        <v>32.2399706509485</v>
      </c>
      <c r="H1273" s="30">
        <v>7.6561194550635195E-4</v>
      </c>
    </row>
    <row r="1274" spans="1:8" x14ac:dyDescent="0.2">
      <c r="A1274" s="30">
        <v>27.384434688687701</v>
      </c>
      <c r="B1274" s="30">
        <v>-7.6636331084837405E-5</v>
      </c>
      <c r="C1274" s="30"/>
      <c r="G1274" s="30">
        <v>32.297299141257</v>
      </c>
      <c r="H1274" s="30">
        <v>7.6406932774833404E-4</v>
      </c>
    </row>
    <row r="1275" spans="1:8" x14ac:dyDescent="0.2">
      <c r="A1275" s="30">
        <v>27.4188317828728</v>
      </c>
      <c r="B1275" s="30">
        <v>-5.6408067628315599E-5</v>
      </c>
      <c r="C1275" s="30"/>
      <c r="G1275" s="30">
        <v>32.346437847235698</v>
      </c>
      <c r="H1275" s="30">
        <v>7.7285370312949896E-4</v>
      </c>
    </row>
    <row r="1276" spans="1:8" x14ac:dyDescent="0.2">
      <c r="A1276" s="30">
        <v>27.44831500646</v>
      </c>
      <c r="B1276" s="30">
        <v>-5.5940477358425801E-5</v>
      </c>
      <c r="C1276" s="30"/>
      <c r="G1276" s="30">
        <v>32.403766337544198</v>
      </c>
      <c r="H1276" s="30">
        <v>7.6214369582450897E-4</v>
      </c>
    </row>
    <row r="1277" spans="1:8" x14ac:dyDescent="0.2">
      <c r="A1277" s="30">
        <v>27.482712100645099</v>
      </c>
      <c r="B1277" s="30">
        <v>-4.7336566845111997E-6</v>
      </c>
      <c r="C1277" s="30"/>
      <c r="G1277" s="30">
        <v>32.452905043522897</v>
      </c>
      <c r="H1277" s="30">
        <v>7.8608179619392101E-4</v>
      </c>
    </row>
    <row r="1278" spans="1:8" x14ac:dyDescent="0.2">
      <c r="A1278" s="30">
        <v>27.512195324232401</v>
      </c>
      <c r="B1278" s="30">
        <v>-2.32657788048963E-6</v>
      </c>
      <c r="C1278" s="30"/>
      <c r="G1278" s="30">
        <v>32.510233533831503</v>
      </c>
      <c r="H1278" s="30">
        <v>7.3266801643736103E-4</v>
      </c>
    </row>
    <row r="1279" spans="1:8" x14ac:dyDescent="0.2">
      <c r="A1279" s="30">
        <v>27.5416785478196</v>
      </c>
      <c r="B1279" s="30">
        <v>-3.42738824907352E-5</v>
      </c>
      <c r="C1279" s="30"/>
      <c r="G1279" s="30">
        <v>32.559372239810202</v>
      </c>
      <c r="H1279" s="30">
        <v>7.1171664310383097E-4</v>
      </c>
    </row>
    <row r="1280" spans="1:8" x14ac:dyDescent="0.2">
      <c r="A1280" s="30">
        <v>27.5760756420047</v>
      </c>
      <c r="B1280" s="30">
        <v>-1.38911970962645E-5</v>
      </c>
      <c r="C1280" s="30"/>
      <c r="G1280" s="30">
        <v>32.616700730118701</v>
      </c>
      <c r="H1280" s="30">
        <v>6.9239095052693199E-4</v>
      </c>
    </row>
    <row r="1281" spans="1:8" x14ac:dyDescent="0.2">
      <c r="A1281" s="30">
        <v>27.605558865591998</v>
      </c>
      <c r="B1281" s="30">
        <v>-8.6447725525096497E-6</v>
      </c>
      <c r="C1281" s="30"/>
      <c r="G1281" s="30">
        <v>32.6658394360974</v>
      </c>
      <c r="H1281" s="30">
        <v>6.5554533335937895E-4</v>
      </c>
    </row>
    <row r="1282" spans="1:8" x14ac:dyDescent="0.2">
      <c r="A1282" s="30">
        <v>27.639955959777101</v>
      </c>
      <c r="B1282" s="30">
        <v>3.4409308936188301E-6</v>
      </c>
      <c r="C1282" s="30"/>
      <c r="G1282" s="30">
        <v>32.7231679264059</v>
      </c>
      <c r="H1282" s="30">
        <v>7.0512451671255101E-4</v>
      </c>
    </row>
    <row r="1283" spans="1:8" x14ac:dyDescent="0.2">
      <c r="A1283" s="30">
        <v>27.6694391833643</v>
      </c>
      <c r="B1283" s="30">
        <v>-2.3475847355113401E-5</v>
      </c>
      <c r="C1283" s="30"/>
      <c r="G1283" s="30">
        <v>32.772306632384598</v>
      </c>
      <c r="H1283" s="30">
        <v>8.0012728258538595E-4</v>
      </c>
    </row>
    <row r="1284" spans="1:8" x14ac:dyDescent="0.2">
      <c r="A1284" s="30">
        <v>27.703836277549399</v>
      </c>
      <c r="B1284" s="30">
        <v>3.8477405208195297E-5</v>
      </c>
      <c r="C1284" s="30"/>
      <c r="G1284" s="30">
        <v>32.829635122693098</v>
      </c>
      <c r="H1284" s="30">
        <v>8.1355462454879503E-4</v>
      </c>
    </row>
    <row r="1285" spans="1:8" x14ac:dyDescent="0.2">
      <c r="A1285" s="30">
        <v>27.733319501136599</v>
      </c>
      <c r="B1285" s="30">
        <v>4.0084936757935501E-5</v>
      </c>
      <c r="C1285" s="30"/>
      <c r="G1285" s="30">
        <v>32.878773828671903</v>
      </c>
      <c r="H1285" s="30">
        <v>7.7138220349209203E-4</v>
      </c>
    </row>
    <row r="1286" spans="1:8" x14ac:dyDescent="0.2">
      <c r="A1286" s="30">
        <v>27.767716595321701</v>
      </c>
      <c r="B1286" s="30">
        <v>3.8324052194787603E-5</v>
      </c>
      <c r="C1286" s="30"/>
      <c r="G1286" s="30">
        <v>32.936102318980403</v>
      </c>
      <c r="H1286" s="30">
        <v>7.4827426455890099E-4</v>
      </c>
    </row>
    <row r="1287" spans="1:8" x14ac:dyDescent="0.2">
      <c r="A1287" s="30">
        <v>27.797199818908901</v>
      </c>
      <c r="B1287" s="30">
        <v>5.4085707168357802E-5</v>
      </c>
      <c r="C1287" s="30"/>
      <c r="G1287" s="30">
        <v>32.985241024959102</v>
      </c>
      <c r="H1287" s="30">
        <v>8.2899164817625004E-4</v>
      </c>
    </row>
    <row r="1288" spans="1:8" x14ac:dyDescent="0.2">
      <c r="A1288" s="30">
        <v>27.831596913094</v>
      </c>
      <c r="B1288" s="30">
        <v>1.04050496662785E-4</v>
      </c>
      <c r="C1288" s="30"/>
      <c r="G1288" s="30">
        <v>33.0343797309378</v>
      </c>
      <c r="H1288" s="30">
        <v>9.74307822001319E-4</v>
      </c>
    </row>
    <row r="1289" spans="1:8" x14ac:dyDescent="0.2">
      <c r="A1289" s="30">
        <v>27.861080136681299</v>
      </c>
      <c r="B1289" s="30">
        <v>7.8093346949705198E-5</v>
      </c>
      <c r="C1289" s="30"/>
      <c r="G1289" s="30">
        <v>33.0917082212463</v>
      </c>
      <c r="H1289" s="30">
        <v>9.8283561909831389E-4</v>
      </c>
    </row>
    <row r="1290" spans="1:8" x14ac:dyDescent="0.2">
      <c r="A1290" s="30">
        <v>27.895477230866401</v>
      </c>
      <c r="B1290" s="30">
        <v>6.6642133223266704E-5</v>
      </c>
      <c r="C1290" s="30"/>
      <c r="G1290" s="30">
        <v>33.140846927224999</v>
      </c>
      <c r="H1290" s="30">
        <v>9.7152614723816796E-4</v>
      </c>
    </row>
    <row r="1291" spans="1:8" x14ac:dyDescent="0.2">
      <c r="A1291" s="30">
        <v>27.924960454453601</v>
      </c>
      <c r="B1291" s="30">
        <v>5.9392315473736303E-5</v>
      </c>
      <c r="C1291" s="30"/>
      <c r="G1291" s="30">
        <v>33.198175417533498</v>
      </c>
      <c r="H1291" s="30">
        <v>1.0776519304540101E-3</v>
      </c>
    </row>
    <row r="1292" spans="1:8" x14ac:dyDescent="0.2">
      <c r="A1292" s="30">
        <v>27.9593575486387</v>
      </c>
      <c r="B1292" s="30">
        <v>4.2292324535739998E-5</v>
      </c>
      <c r="C1292" s="30"/>
      <c r="G1292" s="30">
        <v>33.247314123512297</v>
      </c>
      <c r="H1292" s="30">
        <v>1.1435373078007901E-3</v>
      </c>
    </row>
    <row r="1293" spans="1:8" x14ac:dyDescent="0.2">
      <c r="A1293" s="30">
        <v>27.988840772225899</v>
      </c>
      <c r="B1293" s="30">
        <v>3.8559716781721103E-5</v>
      </c>
      <c r="C1293" s="30"/>
      <c r="G1293" s="30">
        <v>33.255503907841998</v>
      </c>
      <c r="H1293" s="30">
        <v>1.18807025685295E-3</v>
      </c>
    </row>
    <row r="1294" spans="1:8" x14ac:dyDescent="0.2">
      <c r="A1294" s="30">
        <v>28.023237866411002</v>
      </c>
      <c r="B1294" s="30">
        <v>2.8842732436514999E-5</v>
      </c>
      <c r="C1294" s="30"/>
      <c r="G1294" s="30">
        <v>33.304642613820803</v>
      </c>
      <c r="H1294" s="30">
        <v>1.22885080848139E-3</v>
      </c>
    </row>
    <row r="1295" spans="1:8" x14ac:dyDescent="0.2">
      <c r="A1295" s="30">
        <v>28.0527210899983</v>
      </c>
      <c r="B1295" s="30">
        <v>6.2674173339806704E-5</v>
      </c>
      <c r="C1295" s="30"/>
      <c r="G1295" s="30">
        <v>33.329211966810099</v>
      </c>
      <c r="H1295" s="30">
        <v>1.16305491821288E-3</v>
      </c>
    </row>
    <row r="1296" spans="1:8" x14ac:dyDescent="0.2">
      <c r="A1296" s="30">
        <v>28.087118184183399</v>
      </c>
      <c r="B1296" s="30">
        <v>1.9563582715265901E-5</v>
      </c>
      <c r="C1296" s="30"/>
      <c r="G1296" s="30">
        <v>33.353781319799502</v>
      </c>
      <c r="H1296" s="30">
        <v>1.1228229821453001E-3</v>
      </c>
    </row>
    <row r="1297" spans="1:8" x14ac:dyDescent="0.2">
      <c r="A1297" s="30">
        <v>28.116601407770599</v>
      </c>
      <c r="B1297" s="30">
        <v>1.8243773141130501E-5</v>
      </c>
      <c r="C1297" s="30"/>
      <c r="G1297" s="30">
        <v>33.411109810108002</v>
      </c>
      <c r="H1297" s="30">
        <v>1.0273303785609501E-3</v>
      </c>
    </row>
    <row r="1298" spans="1:8" x14ac:dyDescent="0.2">
      <c r="A1298" s="30">
        <v>28.150998501955701</v>
      </c>
      <c r="B1298" s="30">
        <v>-3.0412683452693999E-5</v>
      </c>
      <c r="C1298" s="30"/>
      <c r="G1298" s="30">
        <v>33.4602485160867</v>
      </c>
      <c r="H1298" s="30">
        <v>9.9271056407805505E-4</v>
      </c>
    </row>
    <row r="1299" spans="1:8" x14ac:dyDescent="0.2">
      <c r="A1299" s="30">
        <v>28.180481725543</v>
      </c>
      <c r="B1299" s="30">
        <v>-5.1830834006023399E-5</v>
      </c>
      <c r="C1299" s="30"/>
      <c r="G1299" s="30">
        <v>33.5175770063952</v>
      </c>
      <c r="H1299" s="30">
        <v>9.2903708684356702E-4</v>
      </c>
    </row>
    <row r="1300" spans="1:8" x14ac:dyDescent="0.2">
      <c r="A1300" s="30">
        <v>28.214878819728099</v>
      </c>
      <c r="B1300" s="30">
        <v>-4.5276714165082599E-5</v>
      </c>
      <c r="C1300" s="30"/>
      <c r="G1300" s="30">
        <v>33.566715712373899</v>
      </c>
      <c r="H1300" s="30">
        <v>1.0061907710760599E-3</v>
      </c>
    </row>
    <row r="1301" spans="1:8" x14ac:dyDescent="0.2">
      <c r="A1301" s="30">
        <v>28.244362043315299</v>
      </c>
      <c r="B1301" s="30">
        <v>-3.12854193074617E-5</v>
      </c>
      <c r="C1301" s="30"/>
      <c r="G1301" s="30">
        <v>33.624044202682398</v>
      </c>
      <c r="H1301" s="30">
        <v>8.8926395522985697E-4</v>
      </c>
    </row>
    <row r="1302" spans="1:8" x14ac:dyDescent="0.2">
      <c r="A1302" s="30">
        <v>28.278759137500401</v>
      </c>
      <c r="B1302" s="30">
        <v>3.1230616597072202E-6</v>
      </c>
      <c r="C1302" s="30"/>
      <c r="G1302" s="30">
        <v>33.673182908661197</v>
      </c>
      <c r="H1302" s="30">
        <v>8.0317087009948505E-4</v>
      </c>
    </row>
    <row r="1303" spans="1:8" x14ac:dyDescent="0.2">
      <c r="A1303" s="30">
        <v>28.3082423610877</v>
      </c>
      <c r="B1303" s="30">
        <v>7.4922249644907899E-6</v>
      </c>
      <c r="C1303" s="30"/>
      <c r="G1303" s="30">
        <v>33.730511398969703</v>
      </c>
      <c r="H1303" s="30">
        <v>7.7954873027963898E-4</v>
      </c>
    </row>
    <row r="1304" spans="1:8" x14ac:dyDescent="0.2">
      <c r="A1304" s="30">
        <v>28.342639455272799</v>
      </c>
      <c r="B1304" s="30">
        <v>-3.8655266721396002E-6</v>
      </c>
      <c r="C1304" s="30"/>
      <c r="G1304" s="30">
        <v>33.779650104948402</v>
      </c>
      <c r="H1304" s="30">
        <v>7.9712577766733101E-4</v>
      </c>
    </row>
    <row r="1305" spans="1:8" x14ac:dyDescent="0.2">
      <c r="A1305" s="30">
        <v>28.372122678859999</v>
      </c>
      <c r="B1305" s="30">
        <v>-1.28980932070751E-5</v>
      </c>
      <c r="C1305" s="30"/>
      <c r="G1305" s="30">
        <v>33.836978595256902</v>
      </c>
      <c r="H1305" s="30">
        <v>8.15948578054676E-4</v>
      </c>
    </row>
    <row r="1306" spans="1:8" x14ac:dyDescent="0.2">
      <c r="A1306" s="30">
        <v>28.406519773045101</v>
      </c>
      <c r="B1306" s="30">
        <v>-7.2913456697504004E-6</v>
      </c>
      <c r="C1306" s="30"/>
      <c r="G1306" s="30">
        <v>33.886117301235601</v>
      </c>
      <c r="H1306" s="30">
        <v>7.5452899107062202E-4</v>
      </c>
    </row>
    <row r="1307" spans="1:8" x14ac:dyDescent="0.2">
      <c r="A1307" s="30">
        <v>28.4360029966323</v>
      </c>
      <c r="B1307" s="30">
        <v>-1.8680793033641299E-5</v>
      </c>
      <c r="C1307" s="30"/>
      <c r="G1307" s="30">
        <v>33.935256007214299</v>
      </c>
      <c r="H1307" s="30">
        <v>7.2810140461918005E-4</v>
      </c>
    </row>
    <row r="1308" spans="1:8" x14ac:dyDescent="0.2">
      <c r="A1308" s="30">
        <v>28.4654862202195</v>
      </c>
      <c r="B1308" s="30">
        <v>-1.3065449854098301E-5</v>
      </c>
      <c r="C1308" s="30"/>
      <c r="G1308" s="30">
        <v>33.992584497522799</v>
      </c>
      <c r="H1308" s="30">
        <v>6.5696123282575603E-4</v>
      </c>
    </row>
    <row r="1309" spans="1:8" x14ac:dyDescent="0.2">
      <c r="A1309" s="30">
        <v>28.499883314404599</v>
      </c>
      <c r="B1309" s="30">
        <v>-5.1113891351924403E-5</v>
      </c>
      <c r="C1309" s="30"/>
      <c r="G1309" s="30">
        <v>34.041723203501597</v>
      </c>
      <c r="H1309" s="30">
        <v>6.0948663790161501E-4</v>
      </c>
    </row>
    <row r="1310" spans="1:8" x14ac:dyDescent="0.2">
      <c r="A1310" s="30">
        <v>28.529366537991901</v>
      </c>
      <c r="B1310" s="30">
        <v>-5.4149105305379E-5</v>
      </c>
      <c r="C1310" s="30"/>
      <c r="G1310" s="30">
        <v>34.099051693810097</v>
      </c>
      <c r="H1310" s="30">
        <v>5.21764269307191E-4</v>
      </c>
    </row>
    <row r="1311" spans="1:8" x14ac:dyDescent="0.2">
      <c r="A1311" s="30">
        <v>28.563763632177</v>
      </c>
      <c r="B1311" s="30">
        <v>-4.0157897528809102E-5</v>
      </c>
      <c r="C1311" s="30"/>
      <c r="G1311" s="30">
        <v>34.148190399788803</v>
      </c>
      <c r="H1311" s="30">
        <v>4.8873189161544495E-4</v>
      </c>
    </row>
    <row r="1312" spans="1:8" x14ac:dyDescent="0.2">
      <c r="A1312" s="30">
        <v>28.5932468557642</v>
      </c>
      <c r="B1312" s="30">
        <v>-7.9521366927107692E-6</v>
      </c>
      <c r="C1312" s="30"/>
      <c r="G1312" s="30">
        <v>34.205518890097302</v>
      </c>
      <c r="H1312" s="30">
        <v>4.7980430561420198E-4</v>
      </c>
    </row>
    <row r="1313" spans="1:8" x14ac:dyDescent="0.2">
      <c r="A1313" s="30">
        <v>28.627643949949299</v>
      </c>
      <c r="B1313" s="30">
        <v>8.7692976165666393E-5</v>
      </c>
      <c r="C1313" s="30"/>
      <c r="G1313" s="30">
        <v>34.254657596076001</v>
      </c>
      <c r="H1313" s="30">
        <v>4.9776366127228197E-4</v>
      </c>
    </row>
    <row r="1314" spans="1:8" x14ac:dyDescent="0.2">
      <c r="A1314" s="30">
        <v>28.657127173536502</v>
      </c>
      <c r="B1314" s="30">
        <v>7.1628420198409094E-5</v>
      </c>
      <c r="C1314" s="30"/>
      <c r="G1314" s="30">
        <v>34.311986086384501</v>
      </c>
      <c r="H1314" s="30">
        <v>5.2484536600482098E-4</v>
      </c>
    </row>
    <row r="1315" spans="1:8" x14ac:dyDescent="0.2">
      <c r="A1315" s="30">
        <v>28.691524267721601</v>
      </c>
      <c r="B1315" s="30">
        <v>4.2255302336831E-5</v>
      </c>
      <c r="C1315" s="30"/>
      <c r="G1315" s="30">
        <v>34.361124792363199</v>
      </c>
      <c r="H1315" s="30">
        <v>5.5116910459990101E-4</v>
      </c>
    </row>
    <row r="1316" spans="1:8" x14ac:dyDescent="0.2">
      <c r="A1316" s="30">
        <v>28.7210074913089</v>
      </c>
      <c r="B1316" s="30">
        <v>1.5262011936732599E-5</v>
      </c>
      <c r="C1316" s="30"/>
      <c r="G1316" s="30">
        <v>34.418453282671798</v>
      </c>
      <c r="H1316" s="30">
        <v>7.0755693590707203E-4</v>
      </c>
    </row>
    <row r="1317" spans="1:8" x14ac:dyDescent="0.2">
      <c r="A1317" s="30">
        <v>28.755404585493999</v>
      </c>
      <c r="B1317" s="30">
        <v>7.2187143508782906E-5</v>
      </c>
      <c r="C1317" s="30"/>
      <c r="G1317" s="30">
        <v>34.467591988650497</v>
      </c>
      <c r="H1317" s="30">
        <v>7.6611585431164404E-4</v>
      </c>
    </row>
    <row r="1318" spans="1:8" x14ac:dyDescent="0.2">
      <c r="A1318" s="30">
        <v>28.784887809081201</v>
      </c>
      <c r="B1318" s="30">
        <v>5.9626683357653397E-5</v>
      </c>
      <c r="C1318" s="30"/>
      <c r="G1318" s="30">
        <v>34.524920478958997</v>
      </c>
      <c r="H1318" s="30">
        <v>7.25213594492929E-4</v>
      </c>
    </row>
    <row r="1319" spans="1:8" x14ac:dyDescent="0.2">
      <c r="A1319" s="30">
        <v>28.819284903266301</v>
      </c>
      <c r="B1319" s="30">
        <v>4.8388400437497802E-5</v>
      </c>
      <c r="C1319" s="30"/>
      <c r="G1319" s="30">
        <v>34.574059184937703</v>
      </c>
      <c r="H1319" s="30">
        <v>6.73234169120676E-4</v>
      </c>
    </row>
    <row r="1320" spans="1:8" x14ac:dyDescent="0.2">
      <c r="A1320" s="30">
        <v>28.848768126853599</v>
      </c>
      <c r="B1320" s="30">
        <v>3.4617902567256099E-5</v>
      </c>
      <c r="C1320" s="30"/>
      <c r="G1320" s="30">
        <v>34.631387675246202</v>
      </c>
      <c r="H1320" s="30">
        <v>6.48909870692545E-4</v>
      </c>
    </row>
    <row r="1321" spans="1:8" x14ac:dyDescent="0.2">
      <c r="A1321" s="30">
        <v>28.883165221038698</v>
      </c>
      <c r="B1321" s="30">
        <v>8.8990548637683092E-6</v>
      </c>
      <c r="C1321" s="30"/>
      <c r="G1321" s="30">
        <v>34.680526381224901</v>
      </c>
      <c r="H1321" s="30">
        <v>8.2275538915931804E-4</v>
      </c>
    </row>
    <row r="1322" spans="1:8" x14ac:dyDescent="0.2">
      <c r="A1322" s="30">
        <v>28.912648444625901</v>
      </c>
      <c r="B1322" s="30">
        <v>-1.5385835080477702E-5</v>
      </c>
      <c r="C1322" s="30"/>
      <c r="G1322" s="30">
        <v>34.737854871533401</v>
      </c>
      <c r="H1322" s="30">
        <v>7.5231513281910102E-4</v>
      </c>
    </row>
    <row r="1323" spans="1:8" x14ac:dyDescent="0.2">
      <c r="A1323" s="30">
        <v>28.947045538811</v>
      </c>
      <c r="B1323" s="30">
        <v>-3.22656360733248E-5</v>
      </c>
      <c r="C1323" s="30"/>
      <c r="G1323" s="30">
        <v>34.786993577512099</v>
      </c>
      <c r="H1323" s="30">
        <v>6.8740447600910005E-4</v>
      </c>
    </row>
    <row r="1324" spans="1:8" x14ac:dyDescent="0.2">
      <c r="A1324" s="30">
        <v>28.9765287623982</v>
      </c>
      <c r="B1324" s="30">
        <v>-3.20000748229404E-6</v>
      </c>
      <c r="C1324" s="30"/>
      <c r="G1324" s="30">
        <v>34.836132283490898</v>
      </c>
      <c r="H1324" s="30">
        <v>5.7532005757073804E-4</v>
      </c>
    </row>
    <row r="1325" spans="1:8" x14ac:dyDescent="0.2">
      <c r="A1325" s="30">
        <v>29.010925856583299</v>
      </c>
      <c r="B1325" s="30">
        <v>6.5555810319744306E-5</v>
      </c>
      <c r="C1325" s="30"/>
      <c r="G1325" s="30">
        <v>34.893460773799397</v>
      </c>
      <c r="H1325" s="30">
        <v>4.8352496278497299E-4</v>
      </c>
    </row>
    <row r="1326" spans="1:8" x14ac:dyDescent="0.2">
      <c r="A1326" s="30">
        <v>29.040409080170601</v>
      </c>
      <c r="B1326" s="30">
        <v>3.7587313346886603E-5</v>
      </c>
      <c r="C1326" s="30"/>
      <c r="G1326" s="30">
        <v>34.942599479778103</v>
      </c>
      <c r="H1326" s="30">
        <v>4.4170386392056502E-4</v>
      </c>
    </row>
    <row r="1327" spans="1:8" x14ac:dyDescent="0.2">
      <c r="A1327" s="30">
        <v>29.0748061743557</v>
      </c>
      <c r="B1327" s="30">
        <v>1.6479000072451701E-5</v>
      </c>
      <c r="C1327" s="30"/>
      <c r="G1327" s="30">
        <v>34.999927970086603</v>
      </c>
      <c r="H1327" s="30">
        <v>3.7956004877188598E-4</v>
      </c>
    </row>
    <row r="1328" spans="1:8" x14ac:dyDescent="0.2">
      <c r="A1328" s="30">
        <v>29.1042893979429</v>
      </c>
      <c r="B1328" s="30">
        <v>3.2589487121165103E-5</v>
      </c>
      <c r="C1328" s="30"/>
      <c r="G1328" s="30">
        <v>35.049066676065301</v>
      </c>
      <c r="H1328" s="30">
        <v>3.54168935003536E-4</v>
      </c>
    </row>
    <row r="1329" spans="1:8" x14ac:dyDescent="0.2">
      <c r="A1329" s="30">
        <v>29.138686492127999</v>
      </c>
      <c r="B1329" s="30">
        <v>2.1292571423923199E-5</v>
      </c>
      <c r="C1329" s="30"/>
      <c r="G1329" s="30">
        <v>35.106395166373801</v>
      </c>
      <c r="H1329" s="30">
        <v>4.119917812474E-4</v>
      </c>
    </row>
    <row r="1330" spans="1:8" x14ac:dyDescent="0.2">
      <c r="A1330" s="30">
        <v>29.168169715715202</v>
      </c>
      <c r="B1330" s="30">
        <v>2.5100158457108298E-5</v>
      </c>
      <c r="C1330" s="30"/>
      <c r="G1330" s="30">
        <v>35.155533872352599</v>
      </c>
      <c r="H1330" s="30">
        <v>3.6170630565858102E-4</v>
      </c>
    </row>
    <row r="1331" spans="1:8" x14ac:dyDescent="0.2">
      <c r="A1331" s="30">
        <v>29.202566809900301</v>
      </c>
      <c r="B1331" s="30">
        <v>3.1858354767143199E-5</v>
      </c>
      <c r="C1331" s="30"/>
      <c r="G1331" s="30">
        <v>35.212862362661099</v>
      </c>
      <c r="H1331" s="30">
        <v>3.55476020143516E-4</v>
      </c>
    </row>
    <row r="1332" spans="1:8" x14ac:dyDescent="0.2">
      <c r="A1332" s="30">
        <v>29.2320500334875</v>
      </c>
      <c r="B1332" s="30">
        <v>-3.8870927708229597E-6</v>
      </c>
      <c r="C1332" s="30"/>
      <c r="G1332" s="30">
        <v>35.262001068639798</v>
      </c>
      <c r="H1332" s="30">
        <v>2.9801087175949697E-4</v>
      </c>
    </row>
    <row r="1333" spans="1:8" x14ac:dyDescent="0.2">
      <c r="A1333" s="30">
        <v>29.266447127672699</v>
      </c>
      <c r="B1333" s="30">
        <v>-2.2807667482175401E-5</v>
      </c>
      <c r="C1333" s="30"/>
      <c r="G1333" s="30">
        <v>35.319329558948297</v>
      </c>
      <c r="H1333" s="30">
        <v>2.5707378477808E-4</v>
      </c>
    </row>
    <row r="1334" spans="1:8" x14ac:dyDescent="0.2">
      <c r="A1334" s="30">
        <v>29.295930351259901</v>
      </c>
      <c r="B1334" s="30">
        <v>-6.3613309534562199E-6</v>
      </c>
      <c r="C1334" s="30"/>
      <c r="G1334" s="30">
        <v>35.368468264927003</v>
      </c>
      <c r="H1334" s="30">
        <v>2.6067257040501103E-4</v>
      </c>
    </row>
    <row r="1335" spans="1:8" x14ac:dyDescent="0.2">
      <c r="A1335" s="30">
        <v>29.330327445445</v>
      </c>
      <c r="B1335" s="30">
        <v>1.9475037001542001E-6</v>
      </c>
      <c r="C1335" s="30"/>
      <c r="G1335" s="30">
        <v>35.425796755235503</v>
      </c>
      <c r="H1335" s="30">
        <v>2.9398244958852302E-4</v>
      </c>
    </row>
    <row r="1336" spans="1:8" x14ac:dyDescent="0.2">
      <c r="A1336" s="30">
        <v>29.3598106690322</v>
      </c>
      <c r="B1336" s="30">
        <v>-5.0998884168356704E-6</v>
      </c>
      <c r="C1336" s="30"/>
      <c r="G1336" s="30">
        <v>35.474935461214201</v>
      </c>
      <c r="H1336" s="30">
        <v>4.5773378193962898E-4</v>
      </c>
    </row>
    <row r="1337" spans="1:8" x14ac:dyDescent="0.2">
      <c r="A1337" s="30">
        <v>29.389293892619499</v>
      </c>
      <c r="B1337" s="30">
        <v>-1.2294884725827501E-5</v>
      </c>
      <c r="C1337" s="30"/>
      <c r="G1337" s="30">
        <v>35.532263951522701</v>
      </c>
      <c r="H1337" s="30">
        <v>4.2547731591739799E-4</v>
      </c>
    </row>
    <row r="1338" spans="1:8" x14ac:dyDescent="0.2">
      <c r="A1338" s="30">
        <v>29.423690986804601</v>
      </c>
      <c r="B1338" s="30">
        <v>-1.0648232012317401E-5</v>
      </c>
      <c r="C1338" s="30"/>
      <c r="G1338" s="30">
        <v>35.581402657501499</v>
      </c>
      <c r="H1338" s="30">
        <v>4.2730942351936401E-4</v>
      </c>
    </row>
    <row r="1339" spans="1:8" x14ac:dyDescent="0.2">
      <c r="A1339" s="30">
        <v>29.453174210391801</v>
      </c>
      <c r="B1339" s="30">
        <v>-9.4191481119506394E-6</v>
      </c>
      <c r="C1339" s="30"/>
      <c r="G1339" s="30">
        <v>35.630541363480198</v>
      </c>
      <c r="H1339" s="30">
        <v>3.65611771769627E-4</v>
      </c>
    </row>
    <row r="1340" spans="1:8" x14ac:dyDescent="0.2">
      <c r="A1340" s="30">
        <v>29.4875713045769</v>
      </c>
      <c r="B1340" s="30">
        <v>-8.1407162558466696E-6</v>
      </c>
      <c r="C1340" s="30"/>
      <c r="G1340" s="30">
        <v>35.687869853788698</v>
      </c>
      <c r="H1340" s="30">
        <v>3.31184781894186E-4</v>
      </c>
    </row>
    <row r="1341" spans="1:8" x14ac:dyDescent="0.2">
      <c r="A1341" s="30">
        <v>29.517054528164199</v>
      </c>
      <c r="B1341" s="30">
        <v>-7.22169950307784E-6</v>
      </c>
      <c r="C1341" s="30"/>
      <c r="G1341" s="30">
        <v>35.737008559767403</v>
      </c>
      <c r="H1341" s="30">
        <v>3.19132257233009E-4</v>
      </c>
    </row>
    <row r="1342" spans="1:8" x14ac:dyDescent="0.2">
      <c r="A1342" s="30">
        <v>-0.85854368062442399</v>
      </c>
      <c r="C1342" s="30">
        <v>2.5265775186529898E-3</v>
      </c>
      <c r="G1342" s="30">
        <v>35.794337050075903</v>
      </c>
      <c r="H1342" s="30">
        <v>3.1010373982468198E-4</v>
      </c>
    </row>
    <row r="1343" spans="1:8" x14ac:dyDescent="0.2">
      <c r="A1343" s="30">
        <v>-0.83749088062442401</v>
      </c>
      <c r="C1343" s="30">
        <v>2.3858536640692699E-3</v>
      </c>
      <c r="G1343" s="30">
        <v>35.843475756054602</v>
      </c>
      <c r="H1343" s="30">
        <v>3.18862029247911E-4</v>
      </c>
    </row>
    <row r="1344" spans="1:8" x14ac:dyDescent="0.2">
      <c r="A1344" s="30">
        <v>-0.80591168062442398</v>
      </c>
      <c r="C1344" s="30">
        <v>2.2019860974112401E-3</v>
      </c>
      <c r="G1344" s="30">
        <v>35.900804246363101</v>
      </c>
      <c r="H1344" s="30">
        <v>2.9226682056689401E-4</v>
      </c>
    </row>
    <row r="1345" spans="1:8" x14ac:dyDescent="0.2">
      <c r="A1345" s="30">
        <v>-0.77433248062442395</v>
      </c>
      <c r="C1345" s="30">
        <v>2.0542466768834798E-3</v>
      </c>
      <c r="G1345" s="30">
        <v>35.9499429523419</v>
      </c>
      <c r="H1345" s="30">
        <v>2.35496009560084E-4</v>
      </c>
    </row>
    <row r="1346" spans="1:8" x14ac:dyDescent="0.2">
      <c r="A1346" s="30">
        <v>-0.74275328062442403</v>
      </c>
      <c r="C1346" s="30">
        <v>1.8592556963360101E-3</v>
      </c>
      <c r="G1346" s="30">
        <v>36.007271442650399</v>
      </c>
      <c r="H1346" s="30">
        <v>2.7621367661171298E-4</v>
      </c>
    </row>
    <row r="1347" spans="1:8" x14ac:dyDescent="0.2">
      <c r="A1347" s="30">
        <v>-0.711174080624424</v>
      </c>
      <c r="C1347" s="30">
        <v>1.8186619943290599E-3</v>
      </c>
      <c r="G1347" s="30">
        <v>36.056410148629098</v>
      </c>
      <c r="H1347" s="30">
        <v>2.16050871413743E-4</v>
      </c>
    </row>
    <row r="1348" spans="1:8" x14ac:dyDescent="0.2">
      <c r="A1348" s="30">
        <v>-0.67959488062442397</v>
      </c>
      <c r="C1348" s="30">
        <v>1.75975909050998E-3</v>
      </c>
      <c r="G1348" s="30">
        <v>36.113738638937598</v>
      </c>
      <c r="H1348" s="30">
        <v>2.6677139919494903E-4</v>
      </c>
    </row>
    <row r="1349" spans="1:8" x14ac:dyDescent="0.2">
      <c r="A1349" s="30">
        <v>-0.64801568062442405</v>
      </c>
      <c r="C1349" s="30">
        <v>1.71911398569654E-3</v>
      </c>
      <c r="G1349" s="30">
        <v>36.162877344916303</v>
      </c>
      <c r="H1349" s="30">
        <v>2.1346380672000799E-4</v>
      </c>
    </row>
    <row r="1350" spans="1:8" x14ac:dyDescent="0.2">
      <c r="A1350" s="30">
        <v>-0.61643648062442402</v>
      </c>
      <c r="C1350" s="30">
        <v>1.71945657661644E-3</v>
      </c>
      <c r="G1350" s="30">
        <v>36.220205835224803</v>
      </c>
      <c r="H1350" s="30">
        <v>2.19218850898728E-4</v>
      </c>
    </row>
    <row r="1351" spans="1:8" x14ac:dyDescent="0.2">
      <c r="A1351" s="30">
        <v>-0.58485728062442199</v>
      </c>
      <c r="C1351" s="30">
        <v>1.73254970368213E-3</v>
      </c>
      <c r="G1351" s="30">
        <v>36.269344541203502</v>
      </c>
      <c r="H1351" s="30">
        <v>2.67578938862797E-4</v>
      </c>
    </row>
    <row r="1352" spans="1:8" x14ac:dyDescent="0.2">
      <c r="A1352" s="30">
        <v>-0.55327808062442196</v>
      </c>
      <c r="C1352" s="30">
        <v>1.7394403888581901E-3</v>
      </c>
      <c r="G1352" s="30">
        <v>36.326673031512001</v>
      </c>
      <c r="H1352" s="30">
        <v>2.13256848997546E-4</v>
      </c>
    </row>
    <row r="1353" spans="1:8" x14ac:dyDescent="0.2">
      <c r="A1353" s="30">
        <v>-0.52169888062442205</v>
      </c>
      <c r="C1353" s="30">
        <v>1.7100573798974599E-3</v>
      </c>
      <c r="G1353" s="30">
        <v>36.3758117374908</v>
      </c>
      <c r="H1353" s="30">
        <v>1.7428637787670701E-4</v>
      </c>
    </row>
    <row r="1354" spans="1:8" x14ac:dyDescent="0.2">
      <c r="A1354" s="30">
        <v>-0.49011968062442202</v>
      </c>
      <c r="C1354" s="30">
        <v>1.65706427543382E-3</v>
      </c>
      <c r="G1354" s="30">
        <v>36.433140227799299</v>
      </c>
      <c r="H1354" s="30">
        <v>1.5118808617363801E-4</v>
      </c>
    </row>
    <row r="1355" spans="1:8" x14ac:dyDescent="0.2">
      <c r="A1355" s="30">
        <v>-0.45854048062442199</v>
      </c>
      <c r="C1355" s="30">
        <v>1.5431125745279501E-3</v>
      </c>
      <c r="G1355" s="30">
        <v>36.482278933777998</v>
      </c>
      <c r="H1355" s="30">
        <v>1.4223637298321201E-4</v>
      </c>
    </row>
    <row r="1356" spans="1:8" x14ac:dyDescent="0.2">
      <c r="A1356" s="30">
        <v>-0.42696128062442201</v>
      </c>
      <c r="C1356" s="30">
        <v>1.54345658690104E-3</v>
      </c>
      <c r="G1356" s="30">
        <v>36.531417639756697</v>
      </c>
      <c r="H1356" s="30">
        <v>1.1161814104882599E-4</v>
      </c>
    </row>
    <row r="1357" spans="1:8" x14ac:dyDescent="0.2">
      <c r="A1357" s="30">
        <v>-0.39538208062442198</v>
      </c>
      <c r="C1357" s="30">
        <v>1.5322310024788899E-3</v>
      </c>
      <c r="G1357" s="30">
        <v>36.588746130065203</v>
      </c>
      <c r="H1357" s="30">
        <v>1.3435321343056801E-4</v>
      </c>
    </row>
    <row r="1358" spans="1:8" x14ac:dyDescent="0.2">
      <c r="A1358" s="30">
        <v>-0.36380288062442201</v>
      </c>
      <c r="C1358" s="30">
        <v>1.4489027883883101E-3</v>
      </c>
      <c r="G1358" s="30">
        <v>36.637884836043902</v>
      </c>
      <c r="H1358" s="30">
        <v>1.47284570952854E-4</v>
      </c>
    </row>
    <row r="1359" spans="1:8" x14ac:dyDescent="0.2">
      <c r="A1359" s="30">
        <v>-0.33222368062442198</v>
      </c>
      <c r="C1359" s="30">
        <v>1.4361504482378999E-3</v>
      </c>
      <c r="G1359" s="30">
        <v>36.695213326352402</v>
      </c>
      <c r="H1359" s="30">
        <v>1.8494005224826599E-4</v>
      </c>
    </row>
    <row r="1360" spans="1:8" x14ac:dyDescent="0.2">
      <c r="A1360" s="30">
        <v>-0.30064448062442201</v>
      </c>
      <c r="C1360" s="30">
        <v>1.4091885042182999E-3</v>
      </c>
      <c r="G1360" s="30">
        <v>36.7443520323312</v>
      </c>
      <c r="H1360" s="30">
        <v>1.15842879230901E-4</v>
      </c>
    </row>
    <row r="1361" spans="1:8" x14ac:dyDescent="0.2">
      <c r="A1361" s="30">
        <v>-0.26906528062442198</v>
      </c>
      <c r="C1361" s="30">
        <v>1.3257527133192901E-3</v>
      </c>
      <c r="G1361" s="30">
        <v>36.8016805226397</v>
      </c>
      <c r="H1361" s="30">
        <v>1.6723933824972599E-4</v>
      </c>
    </row>
    <row r="1362" spans="1:8" x14ac:dyDescent="0.2">
      <c r="A1362" s="30">
        <v>-0.23222288062442201</v>
      </c>
      <c r="C1362" s="30">
        <v>1.3315613457832E-3</v>
      </c>
      <c r="G1362" s="30">
        <v>36.850819228618398</v>
      </c>
      <c r="H1362" s="30">
        <v>1.7110833142437601E-4</v>
      </c>
    </row>
    <row r="1363" spans="1:8" x14ac:dyDescent="0.2">
      <c r="A1363" s="30">
        <v>-0.20064368062442201</v>
      </c>
      <c r="C1363" s="30">
        <v>1.34484965458887E-3</v>
      </c>
      <c r="G1363" s="30">
        <v>36.908147718926898</v>
      </c>
      <c r="H1363" s="30">
        <v>1.7146987461653701E-4</v>
      </c>
    </row>
    <row r="1364" spans="1:8" x14ac:dyDescent="0.2">
      <c r="A1364" s="30">
        <v>-0.169064480624422</v>
      </c>
      <c r="C1364" s="30">
        <v>1.41149510087356E-3</v>
      </c>
      <c r="G1364" s="30">
        <v>36.957286424905597</v>
      </c>
      <c r="H1364" s="30">
        <v>9.5322315188540503E-5</v>
      </c>
    </row>
    <row r="1365" spans="1:8" x14ac:dyDescent="0.2">
      <c r="A1365" s="30">
        <v>-0.137485280624422</v>
      </c>
      <c r="C1365" s="30">
        <v>1.5268326359730701E-3</v>
      </c>
      <c r="G1365" s="30">
        <v>37.014614915214104</v>
      </c>
      <c r="H1365" s="30">
        <v>3.34867036230092E-5</v>
      </c>
    </row>
    <row r="1366" spans="1:8" x14ac:dyDescent="0.2">
      <c r="A1366" s="30">
        <v>-0.105906080624422</v>
      </c>
      <c r="C1366" s="30">
        <v>1.4071536472401299E-3</v>
      </c>
      <c r="G1366" s="30">
        <v>37.063753621192802</v>
      </c>
      <c r="H1366" s="30">
        <v>-1.06932324543675E-7</v>
      </c>
    </row>
    <row r="1367" spans="1:8" x14ac:dyDescent="0.2">
      <c r="A1367" s="30">
        <v>-7.4326880624422206E-2</v>
      </c>
      <c r="C1367" s="30">
        <v>1.33920798905175E-3</v>
      </c>
      <c r="G1367" s="30">
        <v>37.121082111501401</v>
      </c>
      <c r="H1367" s="30">
        <v>-2.1958537003961801E-5</v>
      </c>
    </row>
    <row r="1368" spans="1:8" x14ac:dyDescent="0.2">
      <c r="A1368" s="30">
        <v>-4.2747680624422101E-2</v>
      </c>
      <c r="C1368" s="30">
        <v>1.28616004451718E-3</v>
      </c>
      <c r="G1368" s="30">
        <v>37.1702208174801</v>
      </c>
      <c r="H1368" s="30">
        <v>2.9297672333718E-5</v>
      </c>
    </row>
    <row r="1369" spans="1:8" x14ac:dyDescent="0.2">
      <c r="A1369" s="30">
        <v>-1.1168480624422101E-2</v>
      </c>
      <c r="C1369" s="30">
        <v>1.2898108401719201E-3</v>
      </c>
      <c r="G1369" s="30">
        <v>37.2275493077886</v>
      </c>
      <c r="H1369" s="30">
        <v>1.0145410694382599E-5</v>
      </c>
    </row>
    <row r="1370" spans="1:8" x14ac:dyDescent="0.2">
      <c r="A1370" s="30">
        <v>2.0410719375577899E-2</v>
      </c>
      <c r="C1370" s="30">
        <v>1.3286155502197901E-3</v>
      </c>
      <c r="G1370" s="30">
        <v>37.276688013767298</v>
      </c>
      <c r="H1370" s="30">
        <v>3.6702459118399903E-5</v>
      </c>
    </row>
    <row r="1371" spans="1:8" x14ac:dyDescent="0.2">
      <c r="A1371" s="30">
        <v>5.1989919375577898E-2</v>
      </c>
      <c r="C1371" s="30">
        <v>1.36625555561654E-3</v>
      </c>
      <c r="G1371" s="30">
        <v>37.334016504075798</v>
      </c>
      <c r="H1371" s="30">
        <v>5.1741796715670801E-6</v>
      </c>
    </row>
    <row r="1372" spans="1:8" x14ac:dyDescent="0.2">
      <c r="A1372" s="30">
        <v>8.3569119375577802E-2</v>
      </c>
      <c r="C1372" s="30">
        <v>1.34798885367066E-3</v>
      </c>
      <c r="G1372" s="30">
        <v>37.383155210054497</v>
      </c>
      <c r="H1372" s="30">
        <v>-3.6324370349690598E-5</v>
      </c>
    </row>
    <row r="1373" spans="1:8" x14ac:dyDescent="0.2">
      <c r="A1373" s="30">
        <v>0.10462191937557801</v>
      </c>
      <c r="C1373" s="30">
        <v>1.27023943895141E-3</v>
      </c>
      <c r="G1373" s="30">
        <v>37.432293916033203</v>
      </c>
      <c r="H1373" s="30">
        <v>-6.1583086117226099E-5</v>
      </c>
    </row>
    <row r="1374" spans="1:8" x14ac:dyDescent="0.2">
      <c r="A1374" s="30">
        <v>0.115148319375578</v>
      </c>
      <c r="C1374" s="30">
        <v>1.2565030923478099E-3</v>
      </c>
      <c r="G1374" s="30">
        <v>37.489622406341802</v>
      </c>
      <c r="H1374" s="30">
        <v>-1.5755018266783801E-5</v>
      </c>
    </row>
    <row r="1375" spans="1:8" x14ac:dyDescent="0.2">
      <c r="A1375" s="30">
        <v>0.14672751937557801</v>
      </c>
      <c r="C1375" s="30">
        <v>1.2503662961427301E-3</v>
      </c>
      <c r="G1375" s="30">
        <v>37.538761112320501</v>
      </c>
      <c r="H1375" s="30">
        <v>4.9907910483783597E-5</v>
      </c>
    </row>
    <row r="1376" spans="1:8" x14ac:dyDescent="0.2">
      <c r="A1376" s="30">
        <v>0.17830671937557799</v>
      </c>
      <c r="C1376" s="30">
        <v>1.2275745798878701E-3</v>
      </c>
      <c r="G1376" s="30">
        <v>37.596089602629</v>
      </c>
      <c r="H1376" s="30">
        <v>-2.0299541409079502E-5</v>
      </c>
    </row>
    <row r="1377" spans="1:8" x14ac:dyDescent="0.2">
      <c r="A1377" s="30">
        <v>0.20988591937557799</v>
      </c>
      <c r="C1377" s="30">
        <v>1.2277768068263801E-3</v>
      </c>
      <c r="G1377" s="30">
        <v>37.645228308607699</v>
      </c>
      <c r="H1377" s="30">
        <v>-3.5281198841909101E-5</v>
      </c>
    </row>
    <row r="1378" spans="1:8" x14ac:dyDescent="0.2">
      <c r="A1378" s="30">
        <v>0.24146511937557799</v>
      </c>
      <c r="C1378" s="30">
        <v>1.2079855170283101E-3</v>
      </c>
      <c r="G1378" s="30">
        <v>37.702556798916198</v>
      </c>
      <c r="H1378" s="30">
        <v>-6.4244207499799193E-5</v>
      </c>
    </row>
    <row r="1379" spans="1:8" x14ac:dyDescent="0.2">
      <c r="A1379" s="30">
        <v>0.27304431937557799</v>
      </c>
      <c r="C1379" s="30">
        <v>1.11318212178277E-3</v>
      </c>
      <c r="G1379" s="30">
        <v>37.751695504894897</v>
      </c>
      <c r="H1379" s="30">
        <v>-4.24137306747849E-5</v>
      </c>
    </row>
    <row r="1380" spans="1:8" x14ac:dyDescent="0.2">
      <c r="A1380" s="30">
        <v>0.30462351937557802</v>
      </c>
      <c r="C1380" s="30">
        <v>9.8013159871591211E-4</v>
      </c>
      <c r="G1380" s="30">
        <v>37.809023995203397</v>
      </c>
      <c r="H1380" s="30">
        <v>-4.3457639492056701E-5</v>
      </c>
    </row>
    <row r="1381" spans="1:8" x14ac:dyDescent="0.2">
      <c r="A1381" s="30">
        <v>0.336202719375578</v>
      </c>
      <c r="C1381" s="30">
        <v>1.0010934141628999E-3</v>
      </c>
      <c r="G1381" s="30">
        <v>37.858162701182202</v>
      </c>
      <c r="H1381" s="30">
        <v>-8.5665198594513597E-5</v>
      </c>
    </row>
    <row r="1382" spans="1:8" x14ac:dyDescent="0.2">
      <c r="A1382" s="30">
        <v>0.37304511937557799</v>
      </c>
      <c r="C1382" s="30">
        <v>1.17101048092552E-3</v>
      </c>
      <c r="G1382" s="30">
        <v>37.915491191490702</v>
      </c>
      <c r="H1382" s="30">
        <v>-7.9018521683551197E-5</v>
      </c>
    </row>
    <row r="1383" spans="1:8" x14ac:dyDescent="0.2">
      <c r="A1383" s="30">
        <v>0.40462431937557802</v>
      </c>
      <c r="C1383" s="30">
        <v>1.2684870851839699E-3</v>
      </c>
      <c r="G1383" s="30">
        <v>37.964629897469401</v>
      </c>
      <c r="H1383" s="30">
        <v>-7.6639644632453695E-5</v>
      </c>
    </row>
    <row r="1384" spans="1:8" x14ac:dyDescent="0.2">
      <c r="A1384" s="30">
        <v>0.436203519375578</v>
      </c>
      <c r="C1384" s="30">
        <v>1.2353002351693401E-3</v>
      </c>
      <c r="G1384" s="30">
        <v>38.0219583877779</v>
      </c>
      <c r="H1384" s="30">
        <v>-6.82818549190854E-5</v>
      </c>
    </row>
    <row r="1385" spans="1:8" x14ac:dyDescent="0.2">
      <c r="A1385" s="30">
        <v>0.46778271937557803</v>
      </c>
      <c r="C1385" s="30">
        <v>1.08766039462373E-3</v>
      </c>
      <c r="G1385" s="30">
        <v>38.071097093756599</v>
      </c>
      <c r="H1385" s="30">
        <v>-1.01437798510518E-4</v>
      </c>
    </row>
    <row r="1386" spans="1:8" x14ac:dyDescent="0.2">
      <c r="A1386" s="30">
        <v>0.499361919375578</v>
      </c>
      <c r="C1386" s="30">
        <v>9.4946238338806E-4</v>
      </c>
      <c r="G1386" s="30">
        <v>38.128425584065099</v>
      </c>
      <c r="H1386" s="30">
        <v>-1.64537050500397E-4</v>
      </c>
    </row>
    <row r="1387" spans="1:8" x14ac:dyDescent="0.2">
      <c r="A1387" s="30">
        <v>0.53094111937557797</v>
      </c>
      <c r="C1387" s="30">
        <v>7.4935365270750395E-4</v>
      </c>
      <c r="G1387" s="30">
        <v>38.177564290043797</v>
      </c>
      <c r="H1387" s="30">
        <v>1.6225723145676601E-5</v>
      </c>
    </row>
    <row r="1388" spans="1:8" x14ac:dyDescent="0.2">
      <c r="A1388" s="30">
        <v>0.562520319375578</v>
      </c>
      <c r="C1388" s="30">
        <v>7.0058632026571901E-4</v>
      </c>
      <c r="G1388" s="30">
        <v>38.226702996022603</v>
      </c>
      <c r="H1388" s="30">
        <v>8.7970461947020407E-6</v>
      </c>
    </row>
    <row r="1389" spans="1:8" x14ac:dyDescent="0.2">
      <c r="A1389" s="30">
        <v>0.59409951937557803</v>
      </c>
      <c r="C1389" s="30">
        <v>5.5033317746088297E-4</v>
      </c>
      <c r="G1389" s="30">
        <v>38.284031486331102</v>
      </c>
      <c r="H1389" s="30">
        <v>-2.5349798097915799E-5</v>
      </c>
    </row>
    <row r="1390" spans="1:8" x14ac:dyDescent="0.2">
      <c r="A1390" s="30">
        <v>0.62567871937557595</v>
      </c>
      <c r="C1390" s="30">
        <v>4.6113200669173002E-4</v>
      </c>
      <c r="G1390" s="30">
        <v>38.333170192309801</v>
      </c>
      <c r="H1390" s="30">
        <v>-5.0611729582981703E-5</v>
      </c>
    </row>
    <row r="1391" spans="1:8" x14ac:dyDescent="0.2">
      <c r="A1391" s="30">
        <v>0.65725791937557598</v>
      </c>
      <c r="C1391" s="30">
        <v>5.5828329891370598E-4</v>
      </c>
      <c r="G1391" s="30">
        <v>38.390498682618301</v>
      </c>
      <c r="H1391" s="30">
        <v>-9.4687516233005301E-5</v>
      </c>
    </row>
    <row r="1392" spans="1:8" x14ac:dyDescent="0.2">
      <c r="A1392" s="30">
        <v>0.68883711937557601</v>
      </c>
      <c r="C1392" s="30">
        <v>6.0618863792601097E-4</v>
      </c>
      <c r="G1392" s="30">
        <v>38.439637388596999</v>
      </c>
      <c r="H1392" s="30">
        <v>-1.3562503970928399E-4</v>
      </c>
    </row>
    <row r="1393" spans="1:8" x14ac:dyDescent="0.2">
      <c r="A1393" s="30">
        <v>0.72041631937557604</v>
      </c>
      <c r="C1393" s="30">
        <v>5.7344050736209704E-4</v>
      </c>
      <c r="G1393" s="30">
        <v>38.496965878905499</v>
      </c>
      <c r="H1393" s="30">
        <v>-1.4405652638874901E-4</v>
      </c>
    </row>
    <row r="1394" spans="1:8" x14ac:dyDescent="0.2">
      <c r="A1394" s="30">
        <v>0.75199551937557596</v>
      </c>
      <c r="C1394" s="30">
        <v>5.0922181418244403E-4</v>
      </c>
      <c r="G1394" s="30">
        <v>38.546104584884198</v>
      </c>
      <c r="H1394" s="30">
        <v>-1.39411677447136E-4</v>
      </c>
    </row>
    <row r="1395" spans="1:8" x14ac:dyDescent="0.2">
      <c r="A1395" s="30">
        <v>0.78357471937557599</v>
      </c>
      <c r="C1395" s="30">
        <v>4.6130732327882401E-4</v>
      </c>
      <c r="G1395" s="30">
        <v>38.603433075192697</v>
      </c>
      <c r="H1395" s="30">
        <v>-1.9006285628570899E-4</v>
      </c>
    </row>
    <row r="1396" spans="1:8" x14ac:dyDescent="0.2">
      <c r="A1396" s="30">
        <v>0.81515391937557602</v>
      </c>
      <c r="C1396" s="30">
        <v>4.8778490776841502E-4</v>
      </c>
      <c r="G1396" s="30">
        <v>38.652571781171503</v>
      </c>
      <c r="H1396" s="30">
        <v>-1.8886383578300999E-4</v>
      </c>
    </row>
    <row r="1397" spans="1:8" x14ac:dyDescent="0.2">
      <c r="A1397" s="30">
        <v>0.84673311937557605</v>
      </c>
      <c r="C1397" s="30">
        <v>4.8377278467839598E-4</v>
      </c>
      <c r="G1397" s="30">
        <v>38.709900271480002</v>
      </c>
      <c r="H1397" s="30">
        <v>-1.7389500686608799E-4</v>
      </c>
    </row>
    <row r="1398" spans="1:8" x14ac:dyDescent="0.2">
      <c r="A1398" s="30">
        <v>0.87831231937557597</v>
      </c>
      <c r="C1398" s="30">
        <v>4.8751697633306199E-4</v>
      </c>
      <c r="G1398" s="30">
        <v>38.759038977458701</v>
      </c>
      <c r="H1398" s="30">
        <v>-1.27212162303421E-4</v>
      </c>
    </row>
    <row r="1399" spans="1:8" x14ac:dyDescent="0.2">
      <c r="A1399" s="30">
        <v>0.909891519375576</v>
      </c>
      <c r="C1399" s="30">
        <v>4.88273741833861E-4</v>
      </c>
      <c r="G1399" s="30">
        <v>38.816367467767201</v>
      </c>
      <c r="H1399" s="30">
        <v>-7.6500992197486406E-5</v>
      </c>
    </row>
    <row r="1400" spans="1:8" x14ac:dyDescent="0.2">
      <c r="A1400" s="30">
        <v>0.94147071937557603</v>
      </c>
      <c r="C1400" s="30">
        <v>4.4514559147064002E-4</v>
      </c>
      <c r="G1400" s="30">
        <v>38.865506173745899</v>
      </c>
      <c r="H1400" s="30">
        <v>-1.0267833492339199E-4</v>
      </c>
    </row>
    <row r="1401" spans="1:8" x14ac:dyDescent="0.2">
      <c r="A1401" s="30">
        <v>0.97831311937557597</v>
      </c>
      <c r="C1401" s="30">
        <v>4.07237036561435E-4</v>
      </c>
      <c r="G1401" s="30">
        <v>38.922834664054399</v>
      </c>
      <c r="H1401" s="30">
        <v>-9.6400373759193597E-5</v>
      </c>
    </row>
    <row r="1402" spans="1:8" x14ac:dyDescent="0.2">
      <c r="A1402" s="30">
        <v>1.00989231937558</v>
      </c>
      <c r="C1402" s="30">
        <v>3.5215864539034299E-4</v>
      </c>
      <c r="G1402" s="30">
        <v>38.971973370033098</v>
      </c>
      <c r="H1402" s="30">
        <v>-1.04500168302912E-4</v>
      </c>
    </row>
    <row r="1403" spans="1:8" x14ac:dyDescent="0.2">
      <c r="A1403" s="30">
        <v>1.0414715193755799</v>
      </c>
      <c r="C1403" s="30">
        <v>2.9926884280044699E-4</v>
      </c>
      <c r="G1403" s="30">
        <v>39.029301860341597</v>
      </c>
      <c r="H1403" s="30">
        <v>-1.4259238271811101E-4</v>
      </c>
    </row>
    <row r="1404" spans="1:8" x14ac:dyDescent="0.2">
      <c r="A1404" s="30">
        <v>1.0730507193755801</v>
      </c>
      <c r="C1404" s="30">
        <v>2.5185230029789902E-4</v>
      </c>
      <c r="G1404" s="30">
        <v>39.078440566320403</v>
      </c>
      <c r="H1404" s="30">
        <v>-1.93332190048804E-4</v>
      </c>
    </row>
    <row r="1405" spans="1:8" x14ac:dyDescent="0.2">
      <c r="A1405" s="30">
        <v>1.10462991937558</v>
      </c>
      <c r="C1405" s="30">
        <v>2.17426503902173E-4</v>
      </c>
      <c r="G1405" s="30">
        <v>39.127579272299101</v>
      </c>
      <c r="H1405" s="30">
        <v>-1.92644552188599E-4</v>
      </c>
    </row>
    <row r="1406" spans="1:8" x14ac:dyDescent="0.2">
      <c r="A1406" s="30">
        <v>1.1362091193755799</v>
      </c>
      <c r="C1406" s="30">
        <v>1.9378437183172699E-4</v>
      </c>
      <c r="G1406" s="30">
        <v>39.184907762607601</v>
      </c>
      <c r="H1406" s="30">
        <v>-2.24882681280317E-4</v>
      </c>
    </row>
    <row r="1407" spans="1:8" x14ac:dyDescent="0.2">
      <c r="A1407" s="30">
        <v>1.16778831937558</v>
      </c>
      <c r="C1407" s="30">
        <v>1.5671450107697499E-4</v>
      </c>
      <c r="G1407" s="30">
        <v>39.2340464685863</v>
      </c>
      <c r="H1407" s="30">
        <v>-1.9825581825911101E-4</v>
      </c>
    </row>
    <row r="1408" spans="1:8" x14ac:dyDescent="0.2">
      <c r="A1408" s="30">
        <v>1.1993675193755799</v>
      </c>
      <c r="C1408" s="30">
        <v>6.4130964452881298E-5</v>
      </c>
      <c r="G1408" s="30">
        <v>39.291374958894799</v>
      </c>
      <c r="H1408" s="30">
        <v>-1.6243297120906801E-4</v>
      </c>
    </row>
    <row r="1409" spans="1:8" x14ac:dyDescent="0.2">
      <c r="A1409" s="30">
        <v>1.2309467193755801</v>
      </c>
      <c r="C1409" s="30">
        <v>-2.1218583974207502E-6</v>
      </c>
      <c r="G1409" s="30">
        <v>39.340513664873498</v>
      </c>
      <c r="H1409" s="30">
        <v>-9.6076187876391304E-5</v>
      </c>
    </row>
    <row r="1410" spans="1:8" x14ac:dyDescent="0.2">
      <c r="A1410" s="30">
        <v>1.26252591937558</v>
      </c>
      <c r="C1410" s="30">
        <v>-8.6016814230723699E-6</v>
      </c>
      <c r="G1410" s="30">
        <v>39.397842155181998</v>
      </c>
      <c r="H1410" s="30">
        <v>-5.9457948742519703E-5</v>
      </c>
    </row>
    <row r="1411" spans="1:8" x14ac:dyDescent="0.2">
      <c r="A1411" s="30">
        <v>1.2941051193755799</v>
      </c>
      <c r="C1411" s="30">
        <v>3.84277920044371E-5</v>
      </c>
      <c r="G1411" s="30">
        <v>39.446980861160803</v>
      </c>
      <c r="H1411" s="30">
        <v>-5.6225751402263698E-5</v>
      </c>
    </row>
    <row r="1412" spans="1:8" x14ac:dyDescent="0.2">
      <c r="A1412" s="30">
        <v>1.3256843193755801</v>
      </c>
      <c r="C1412" s="30">
        <v>5.37449314324549E-5</v>
      </c>
      <c r="G1412" s="30">
        <v>39.504309351469303</v>
      </c>
      <c r="H1412" s="30">
        <v>-9.2229566828119402E-6</v>
      </c>
    </row>
    <row r="1413" spans="1:8" x14ac:dyDescent="0.2">
      <c r="A1413" s="30">
        <v>1.35726351937558</v>
      </c>
      <c r="C1413" s="30">
        <v>1.3049810197645299E-4</v>
      </c>
      <c r="G1413" s="30">
        <v>39.553448057448001</v>
      </c>
      <c r="H1413" s="30">
        <v>-4.4536808294963503E-6</v>
      </c>
    </row>
    <row r="1414" spans="1:8" x14ac:dyDescent="0.2">
      <c r="A1414" s="30">
        <v>1.3888427193755799</v>
      </c>
      <c r="C1414" s="30">
        <v>1.1308031633559699E-4</v>
      </c>
      <c r="G1414" s="30">
        <v>39.610776547756501</v>
      </c>
      <c r="H1414" s="30">
        <v>1.1927328846756499E-5</v>
      </c>
    </row>
    <row r="1415" spans="1:8" x14ac:dyDescent="0.2">
      <c r="A1415" s="30">
        <v>1.42042191937558</v>
      </c>
      <c r="C1415" s="30">
        <v>1.9881854804672299E-5</v>
      </c>
      <c r="G1415" s="30">
        <v>39.6599152537352</v>
      </c>
      <c r="H1415" s="30">
        <v>1.4623206829787199E-6</v>
      </c>
    </row>
    <row r="1416" spans="1:8" x14ac:dyDescent="0.2">
      <c r="A1416" s="30">
        <v>1.45200111937558</v>
      </c>
      <c r="C1416" s="30">
        <v>1.0155533755370199E-5</v>
      </c>
      <c r="G1416" s="30">
        <v>39.717243744043699</v>
      </c>
      <c r="H1416" s="30">
        <v>-1.76297811299348E-5</v>
      </c>
    </row>
    <row r="1417" spans="1:8" x14ac:dyDescent="0.2">
      <c r="A1417" s="30">
        <v>1.4835803193755801</v>
      </c>
      <c r="C1417" s="30">
        <v>-1.5519661211302601E-4</v>
      </c>
      <c r="G1417" s="30">
        <v>39.766382450022398</v>
      </c>
      <c r="H1417" s="30">
        <v>-3.6716873013924199E-5</v>
      </c>
    </row>
    <row r="1418" spans="1:8" x14ac:dyDescent="0.2">
      <c r="A1418" s="30">
        <v>1.51515951937558</v>
      </c>
      <c r="C1418" s="30">
        <v>-1.7749792844333999E-4</v>
      </c>
      <c r="G1418" s="30">
        <v>39.823710940330997</v>
      </c>
      <c r="H1418" s="30">
        <v>-7.9420854847340794E-6</v>
      </c>
    </row>
    <row r="1419" spans="1:8" x14ac:dyDescent="0.2">
      <c r="A1419" s="30">
        <v>1.5467387193755799</v>
      </c>
      <c r="C1419" s="30">
        <v>-1.31807172392106E-4</v>
      </c>
      <c r="G1419" s="30">
        <v>39.872849646309703</v>
      </c>
      <c r="H1419" s="30">
        <v>-1.9243437219019499E-5</v>
      </c>
    </row>
    <row r="1420" spans="1:8" x14ac:dyDescent="0.2">
      <c r="A1420" s="30">
        <v>1.58358111937558</v>
      </c>
      <c r="C1420" s="30">
        <v>3.5753341674184701E-5</v>
      </c>
      <c r="G1420" s="30">
        <v>39.930178136618203</v>
      </c>
      <c r="H1420" s="30">
        <v>-3.00884977464992E-5</v>
      </c>
    </row>
    <row r="1421" spans="1:8" x14ac:dyDescent="0.2">
      <c r="A1421" s="30">
        <v>1.6151603193755799</v>
      </c>
      <c r="C1421" s="30">
        <v>1.10801245792473E-4</v>
      </c>
      <c r="G1421" s="30">
        <v>39.979316842596901</v>
      </c>
      <c r="H1421" s="30">
        <v>-8.1432369382800903E-6</v>
      </c>
    </row>
    <row r="1422" spans="1:8" x14ac:dyDescent="0.2">
      <c r="A1422" s="30">
        <v>1.6467395193755801</v>
      </c>
      <c r="C1422" s="30">
        <v>8.3971580936441706E-5</v>
      </c>
      <c r="G1422" s="30">
        <v>40.0284555485756</v>
      </c>
      <c r="H1422" s="30">
        <v>-3.0486205829678099E-5</v>
      </c>
    </row>
    <row r="1423" spans="1:8" x14ac:dyDescent="0.2">
      <c r="A1423" s="30">
        <v>1.67831871937558</v>
      </c>
      <c r="C1423" s="30">
        <v>5.1488383220658798E-5</v>
      </c>
      <c r="G1423" s="30">
        <v>40.0857840388841</v>
      </c>
      <c r="H1423" s="30">
        <v>-6.4882245771408602E-5</v>
      </c>
    </row>
    <row r="1424" spans="1:8" x14ac:dyDescent="0.2">
      <c r="A1424" s="30">
        <v>1.7098979193755801</v>
      </c>
      <c r="C1424" s="30">
        <v>3.64903583668825E-5</v>
      </c>
      <c r="G1424" s="30">
        <v>40.134922744862799</v>
      </c>
      <c r="H1424" s="30">
        <v>-9.5835759343432201E-5</v>
      </c>
    </row>
    <row r="1425" spans="1:8" x14ac:dyDescent="0.2">
      <c r="A1425" s="30">
        <v>1.74147711937558</v>
      </c>
      <c r="C1425" s="30">
        <v>-4.5989619290235002E-5</v>
      </c>
      <c r="G1425" s="30">
        <v>40.192251235171398</v>
      </c>
      <c r="H1425" s="30">
        <v>-1.43737540842621E-4</v>
      </c>
    </row>
    <row r="1426" spans="1:8" x14ac:dyDescent="0.2">
      <c r="A1426" s="30">
        <v>1.7730563193755799</v>
      </c>
      <c r="C1426" s="30">
        <v>-3.4355140785237599E-5</v>
      </c>
      <c r="G1426" s="30">
        <v>40.241389941150103</v>
      </c>
      <c r="H1426" s="30">
        <v>-1.2304924338497401E-4</v>
      </c>
    </row>
    <row r="1427" spans="1:8" x14ac:dyDescent="0.2">
      <c r="A1427" s="30">
        <v>1.8046355193755801</v>
      </c>
      <c r="C1427" s="30">
        <v>4.6118982057580298E-5</v>
      </c>
      <c r="G1427" s="30">
        <v>40.298718431458603</v>
      </c>
      <c r="H1427" s="30">
        <v>-1.80192107929998E-4</v>
      </c>
    </row>
    <row r="1428" spans="1:8" x14ac:dyDescent="0.2">
      <c r="A1428" s="30">
        <v>1.83621471937558</v>
      </c>
      <c r="C1428" s="30">
        <v>1.4050720563739299E-4</v>
      </c>
      <c r="G1428" s="30">
        <v>40.347857137437302</v>
      </c>
      <c r="H1428" s="30">
        <v>-1.10619978414668E-4</v>
      </c>
    </row>
    <row r="1429" spans="1:8" x14ac:dyDescent="0.2">
      <c r="A1429" s="30">
        <v>1.8677939193755799</v>
      </c>
      <c r="C1429" s="30">
        <v>2.4548355894012097E-4</v>
      </c>
      <c r="G1429" s="30">
        <v>40.405185627745801</v>
      </c>
      <c r="H1429" s="30">
        <v>-1.97132684368225E-4</v>
      </c>
    </row>
    <row r="1430" spans="1:8" x14ac:dyDescent="0.2">
      <c r="A1430" s="30">
        <v>1.8993731193755801</v>
      </c>
      <c r="C1430" s="30">
        <v>3.2356290460245398E-4</v>
      </c>
      <c r="G1430" s="30">
        <v>40.4543243337245</v>
      </c>
      <c r="H1430" s="30">
        <v>-2.06283615106941E-4</v>
      </c>
    </row>
    <row r="1431" spans="1:8" x14ac:dyDescent="0.2">
      <c r="A1431" s="30">
        <v>1.93095231937558</v>
      </c>
      <c r="C1431" s="30">
        <v>4.5536668145133499E-4</v>
      </c>
      <c r="G1431" s="30">
        <v>40.511652824033</v>
      </c>
      <c r="H1431" s="30">
        <v>-1.78580017263989E-4</v>
      </c>
    </row>
    <row r="1432" spans="1:8" x14ac:dyDescent="0.2">
      <c r="A1432" s="30">
        <v>1.9625315193755799</v>
      </c>
      <c r="C1432" s="30">
        <v>6.4147401656012898E-4</v>
      </c>
      <c r="G1432" s="30">
        <v>40.560791530011798</v>
      </c>
      <c r="H1432" s="30">
        <v>-1.9274515793207299E-4</v>
      </c>
    </row>
    <row r="1433" spans="1:8" x14ac:dyDescent="0.2">
      <c r="A1433" s="30">
        <v>1.99411071937558</v>
      </c>
      <c r="C1433" s="30">
        <v>7.27641579980247E-4</v>
      </c>
      <c r="G1433" s="30">
        <v>40.618120020320298</v>
      </c>
      <c r="H1433" s="30">
        <v>-2.1199504554523499E-4</v>
      </c>
    </row>
    <row r="1434" spans="1:8" x14ac:dyDescent="0.2">
      <c r="A1434" s="30">
        <v>2.02568991937558</v>
      </c>
      <c r="C1434" s="30">
        <v>6.8527748064568003E-4</v>
      </c>
      <c r="G1434" s="30">
        <v>40.667258726299004</v>
      </c>
      <c r="H1434" s="30">
        <v>-2.7006269341105698E-4</v>
      </c>
    </row>
    <row r="1435" spans="1:8" x14ac:dyDescent="0.2">
      <c r="A1435" s="30">
        <v>2.0572691193755799</v>
      </c>
      <c r="C1435" s="30">
        <v>5.7952899312368599E-4</v>
      </c>
      <c r="G1435" s="30">
        <v>40.724587216607503</v>
      </c>
      <c r="H1435" s="30">
        <v>-2.49048929648217E-4</v>
      </c>
    </row>
    <row r="1436" spans="1:8" x14ac:dyDescent="0.2">
      <c r="A1436" s="30">
        <v>2.0888483193755798</v>
      </c>
      <c r="C1436" s="30">
        <v>5.4305801972112395E-4</v>
      </c>
      <c r="G1436" s="30">
        <v>40.773725922586202</v>
      </c>
      <c r="H1436" s="30">
        <v>-2.7086427399515399E-4</v>
      </c>
    </row>
    <row r="1437" spans="1:8" x14ac:dyDescent="0.2">
      <c r="A1437" s="30">
        <v>2.1204275193755802</v>
      </c>
      <c r="C1437" s="30">
        <v>5.7042038636960697E-4</v>
      </c>
      <c r="G1437" s="30">
        <v>40.822864628564901</v>
      </c>
      <c r="H1437" s="30">
        <v>-2.6779249025285701E-4</v>
      </c>
    </row>
    <row r="1438" spans="1:8" x14ac:dyDescent="0.2">
      <c r="A1438" s="30">
        <v>2.1520067193755801</v>
      </c>
      <c r="C1438" s="30">
        <v>7.4903896284332096E-4</v>
      </c>
      <c r="G1438" s="30">
        <v>40.8801931188734</v>
      </c>
      <c r="H1438" s="30">
        <v>-2.5254896352694102E-4</v>
      </c>
    </row>
    <row r="1439" spans="1:8" x14ac:dyDescent="0.2">
      <c r="A1439" s="30">
        <v>2.1888491193755799</v>
      </c>
      <c r="C1439" s="30">
        <v>8.8409815640851802E-4</v>
      </c>
      <c r="G1439" s="30">
        <v>40.929331824852198</v>
      </c>
      <c r="H1439" s="30">
        <v>-1.9452425029082001E-4</v>
      </c>
    </row>
    <row r="1440" spans="1:8" x14ac:dyDescent="0.2">
      <c r="A1440" s="30">
        <v>2.2204283193755798</v>
      </c>
      <c r="C1440" s="30">
        <v>9.9646933864409697E-4</v>
      </c>
      <c r="G1440" s="30">
        <v>40.986660315160698</v>
      </c>
      <c r="H1440" s="30">
        <v>-2.0295165854780699E-4</v>
      </c>
    </row>
    <row r="1441" spans="1:8" x14ac:dyDescent="0.2">
      <c r="A1441" s="30">
        <v>2.2520075193755802</v>
      </c>
      <c r="C1441" s="30">
        <v>1.16169406060935E-3</v>
      </c>
      <c r="G1441" s="30">
        <v>41.035799021139397</v>
      </c>
      <c r="H1441" s="30">
        <v>-2.4623009154245E-4</v>
      </c>
    </row>
    <row r="1442" spans="1:8" x14ac:dyDescent="0.2">
      <c r="A1442" s="30">
        <v>2.2783235193755802</v>
      </c>
      <c r="C1442" s="30">
        <v>1.32019489222487E-3</v>
      </c>
      <c r="G1442" s="30">
        <v>41.093127511447904</v>
      </c>
      <c r="H1442" s="30">
        <v>-2.8389980871980499E-4</v>
      </c>
    </row>
    <row r="1443" spans="1:8" x14ac:dyDescent="0.2">
      <c r="A1443" s="30">
        <v>2.2835867193755801</v>
      </c>
      <c r="C1443" s="30">
        <v>1.36455478177878E-3</v>
      </c>
      <c r="G1443" s="30">
        <v>41.142266217426602</v>
      </c>
      <c r="H1443" s="30">
        <v>-2.2244482222618099E-4</v>
      </c>
    </row>
    <row r="1444" spans="1:8" x14ac:dyDescent="0.2">
      <c r="A1444" s="30">
        <v>2.31516591937558</v>
      </c>
      <c r="C1444" s="30">
        <v>1.59974828398014E-3</v>
      </c>
      <c r="G1444" s="30">
        <v>41.199594707735102</v>
      </c>
      <c r="H1444" s="30">
        <v>-2.43572647989282E-4</v>
      </c>
    </row>
    <row r="1445" spans="1:8" x14ac:dyDescent="0.2">
      <c r="A1445" s="30">
        <v>2.3467451193755799</v>
      </c>
      <c r="C1445" s="30">
        <v>1.79250154326036E-3</v>
      </c>
      <c r="G1445" s="30">
        <v>41.248733413713801</v>
      </c>
      <c r="H1445" s="30">
        <v>-2.43149720163949E-4</v>
      </c>
    </row>
    <row r="1446" spans="1:8" x14ac:dyDescent="0.2">
      <c r="A1446" s="30">
        <v>2.3783243193755799</v>
      </c>
      <c r="C1446" s="30">
        <v>1.7538605140959001E-3</v>
      </c>
      <c r="G1446" s="30">
        <v>41.3060619040223</v>
      </c>
      <c r="H1446" s="30">
        <v>-2.3385800538233901E-4</v>
      </c>
    </row>
    <row r="1447" spans="1:8" x14ac:dyDescent="0.2">
      <c r="A1447" s="30">
        <v>2.4099035193755798</v>
      </c>
      <c r="C1447" s="30">
        <v>1.80629548955341E-3</v>
      </c>
      <c r="G1447" s="30">
        <v>41.355200610001098</v>
      </c>
      <c r="H1447" s="30">
        <v>-2.01413487421001E-4</v>
      </c>
    </row>
    <row r="1448" spans="1:8" x14ac:dyDescent="0.2">
      <c r="A1448" s="30">
        <v>2.4414827193755801</v>
      </c>
      <c r="C1448" s="30">
        <v>2.00308094169506E-3</v>
      </c>
      <c r="G1448" s="30">
        <v>41.412529100309598</v>
      </c>
      <c r="H1448" s="30">
        <v>-2.3754774055643199E-4</v>
      </c>
    </row>
    <row r="1449" spans="1:8" x14ac:dyDescent="0.2">
      <c r="A1449" s="30">
        <v>2.4730619193755801</v>
      </c>
      <c r="C1449" s="30">
        <v>2.20816647704517E-3</v>
      </c>
      <c r="G1449" s="30">
        <v>41.461667806288297</v>
      </c>
      <c r="H1449" s="30">
        <v>-2.5376111800732301E-4</v>
      </c>
    </row>
    <row r="1450" spans="1:8" x14ac:dyDescent="0.2">
      <c r="A1450" s="30">
        <v>2.50464111937558</v>
      </c>
      <c r="C1450" s="30">
        <v>2.3557893864633301E-3</v>
      </c>
      <c r="G1450" s="30">
        <v>41.518996296596796</v>
      </c>
      <c r="H1450" s="30">
        <v>-2.3814359162989599E-4</v>
      </c>
    </row>
    <row r="1451" spans="1:8" x14ac:dyDescent="0.2">
      <c r="A1451" s="30">
        <v>2.5362203193755799</v>
      </c>
      <c r="C1451" s="30">
        <v>2.4124511105097302E-3</v>
      </c>
      <c r="G1451" s="30">
        <v>41.568135002575502</v>
      </c>
      <c r="H1451" s="30">
        <v>-2.47097754632289E-4</v>
      </c>
    </row>
    <row r="1452" spans="1:8" x14ac:dyDescent="0.2">
      <c r="A1452" s="30">
        <v>2.5677995193755798</v>
      </c>
      <c r="C1452" s="30">
        <v>2.5707018571968399E-3</v>
      </c>
      <c r="G1452" s="30">
        <v>41.625463492884002</v>
      </c>
      <c r="H1452" s="30">
        <v>-2.5300484690832698E-4</v>
      </c>
    </row>
    <row r="1453" spans="1:8" x14ac:dyDescent="0.2">
      <c r="A1453" s="30">
        <v>2.5993787193755802</v>
      </c>
      <c r="C1453" s="30">
        <v>2.7153153787680098E-3</v>
      </c>
      <c r="G1453" s="30">
        <v>41.674602198862701</v>
      </c>
      <c r="H1453" s="30">
        <v>-2.9597084116633402E-4</v>
      </c>
    </row>
    <row r="1454" spans="1:8" x14ac:dyDescent="0.2">
      <c r="A1454" s="30">
        <v>2.6309579193755801</v>
      </c>
      <c r="C1454" s="30">
        <v>2.8357534886427802E-3</v>
      </c>
      <c r="G1454" s="30">
        <v>41.723740904841499</v>
      </c>
      <c r="H1454" s="30">
        <v>-2.7251842951382497E-4</v>
      </c>
    </row>
    <row r="1455" spans="1:8" x14ac:dyDescent="0.2">
      <c r="A1455" s="30">
        <v>2.66253711937558</v>
      </c>
      <c r="C1455" s="30">
        <v>3.0673032110143999E-3</v>
      </c>
      <c r="G1455" s="30">
        <v>41.781069395149999</v>
      </c>
      <c r="H1455" s="30">
        <v>-3.0623242986648798E-4</v>
      </c>
    </row>
    <row r="1456" spans="1:8" x14ac:dyDescent="0.2">
      <c r="A1456" s="30">
        <v>2.6941163193755799</v>
      </c>
      <c r="C1456" s="30">
        <v>3.2350930233727001E-3</v>
      </c>
      <c r="G1456" s="30">
        <v>41.830208101128697</v>
      </c>
      <c r="H1456" s="30">
        <v>-3.1868729343314899E-4</v>
      </c>
    </row>
    <row r="1457" spans="1:8" x14ac:dyDescent="0.2">
      <c r="A1457" s="30">
        <v>2.7256955193755799</v>
      </c>
      <c r="C1457" s="30">
        <v>3.3889623084965201E-3</v>
      </c>
      <c r="G1457" s="30">
        <v>41.887536591437197</v>
      </c>
      <c r="H1457" s="30">
        <v>-3.1617731675620498E-4</v>
      </c>
    </row>
    <row r="1458" spans="1:8" x14ac:dyDescent="0.2">
      <c r="A1458" s="30">
        <v>2.7572747193755802</v>
      </c>
      <c r="C1458" s="30">
        <v>3.4967367284020898E-3</v>
      </c>
      <c r="G1458" s="30">
        <v>41.936675297415903</v>
      </c>
      <c r="H1458" s="30">
        <v>-2.5045486177975801E-4</v>
      </c>
    </row>
    <row r="1459" spans="1:8" x14ac:dyDescent="0.2">
      <c r="A1459" s="30">
        <v>2.79411711937558</v>
      </c>
      <c r="C1459" s="30">
        <v>3.6328691977224798E-3</v>
      </c>
      <c r="G1459" s="30">
        <v>41.994003787724402</v>
      </c>
      <c r="H1459" s="30">
        <v>-2.54113416630258E-4</v>
      </c>
    </row>
    <row r="1460" spans="1:8" x14ac:dyDescent="0.2">
      <c r="A1460" s="30">
        <v>2.82569631937558</v>
      </c>
      <c r="C1460" s="30">
        <v>3.79075763384313E-3</v>
      </c>
      <c r="G1460" s="30">
        <v>42.043142493703101</v>
      </c>
      <c r="H1460" s="30">
        <v>-2.5134459491971898E-4</v>
      </c>
    </row>
    <row r="1461" spans="1:8" x14ac:dyDescent="0.2">
      <c r="A1461" s="30">
        <v>2.8572755193755799</v>
      </c>
      <c r="C1461" s="30">
        <v>3.9520075952977603E-3</v>
      </c>
      <c r="G1461" s="30">
        <v>42.100470984011601</v>
      </c>
      <c r="H1461" s="30">
        <v>-2.64451256263631E-4</v>
      </c>
    </row>
    <row r="1462" spans="1:8" x14ac:dyDescent="0.2">
      <c r="A1462" s="30">
        <v>2.8888547193755798</v>
      </c>
      <c r="C1462" s="30">
        <v>4.14325119623525E-3</v>
      </c>
      <c r="G1462" s="30">
        <v>42.149609689990399</v>
      </c>
      <c r="H1462" s="30">
        <v>-3.1057742970680598E-4</v>
      </c>
    </row>
    <row r="1463" spans="1:8" x14ac:dyDescent="0.2">
      <c r="A1463" s="30">
        <v>2.8941179193755802</v>
      </c>
      <c r="C1463" s="30">
        <v>4.1690605005616698E-3</v>
      </c>
      <c r="G1463" s="30">
        <v>42.206938180298899</v>
      </c>
      <c r="H1463" s="30">
        <v>-3.2624641873957598E-4</v>
      </c>
    </row>
    <row r="1464" spans="1:8" x14ac:dyDescent="0.2">
      <c r="A1464" s="30">
        <v>2.9204339193755802</v>
      </c>
      <c r="C1464" s="30">
        <v>4.3243415965879602E-3</v>
      </c>
      <c r="G1464" s="30">
        <v>42.256076886277597</v>
      </c>
      <c r="H1464" s="30">
        <v>-3.90812009621828E-4</v>
      </c>
    </row>
    <row r="1465" spans="1:8" x14ac:dyDescent="0.2">
      <c r="A1465" s="30">
        <v>2.9520131193755801</v>
      </c>
      <c r="C1465" s="30">
        <v>4.4182303672319597E-3</v>
      </c>
      <c r="G1465" s="30">
        <v>42.313405376586097</v>
      </c>
      <c r="H1465" s="30">
        <v>-4.1041241063172098E-4</v>
      </c>
    </row>
    <row r="1466" spans="1:8" x14ac:dyDescent="0.2">
      <c r="A1466" s="30">
        <v>2.98359231937558</v>
      </c>
      <c r="C1466" s="30">
        <v>4.4564916305833997E-3</v>
      </c>
      <c r="G1466" s="30">
        <v>42.362544082564803</v>
      </c>
      <c r="H1466" s="30">
        <v>-3.91513802173554E-4</v>
      </c>
    </row>
    <row r="1467" spans="1:8" x14ac:dyDescent="0.2">
      <c r="A1467" s="30">
        <v>3.0151715193755799</v>
      </c>
      <c r="C1467" s="30">
        <v>4.4980657278330498E-3</v>
      </c>
      <c r="G1467" s="30">
        <v>42.419872572873302</v>
      </c>
      <c r="H1467" s="30">
        <v>-3.7709960025359302E-4</v>
      </c>
    </row>
    <row r="1468" spans="1:8" x14ac:dyDescent="0.2">
      <c r="A1468" s="30">
        <v>3.0467507193755798</v>
      </c>
      <c r="C1468" s="30">
        <v>4.6267398957829699E-3</v>
      </c>
      <c r="G1468" s="30">
        <v>42.469011278852101</v>
      </c>
      <c r="H1468" s="30">
        <v>-3.9279653699630999E-4</v>
      </c>
    </row>
    <row r="1469" spans="1:8" x14ac:dyDescent="0.2">
      <c r="A1469" s="30">
        <v>3.0783299193755802</v>
      </c>
      <c r="C1469" s="30">
        <v>4.6840345339580203E-3</v>
      </c>
      <c r="G1469" s="30">
        <v>42.5263397691606</v>
      </c>
      <c r="H1469" s="30">
        <v>-3.0357409342237799E-4</v>
      </c>
    </row>
    <row r="1470" spans="1:8" x14ac:dyDescent="0.2">
      <c r="A1470" s="30">
        <v>3.1099091193755801</v>
      </c>
      <c r="C1470" s="30">
        <v>4.7882602938681199E-3</v>
      </c>
      <c r="G1470" s="30">
        <v>42.575478475139299</v>
      </c>
      <c r="H1470" s="30">
        <v>-3.4960004229198002E-4</v>
      </c>
    </row>
    <row r="1471" spans="1:8" x14ac:dyDescent="0.2">
      <c r="A1471" s="30">
        <v>3.14148831937558</v>
      </c>
      <c r="C1471" s="30">
        <v>4.8989329708024202E-3</v>
      </c>
      <c r="G1471" s="30">
        <v>42.624617181117998</v>
      </c>
      <c r="H1471" s="30">
        <v>-3.0731959594729901E-4</v>
      </c>
    </row>
    <row r="1472" spans="1:8" x14ac:dyDescent="0.2">
      <c r="A1472" s="30">
        <v>3.17306751937558</v>
      </c>
      <c r="C1472" s="30">
        <v>4.8952194076244101E-3</v>
      </c>
      <c r="G1472" s="30">
        <v>42.681945671426497</v>
      </c>
      <c r="H1472" s="30">
        <v>-2.68513601754868E-4</v>
      </c>
    </row>
    <row r="1473" spans="1:8" x14ac:dyDescent="0.2">
      <c r="A1473" s="30">
        <v>3.2046467193755799</v>
      </c>
      <c r="C1473" s="30">
        <v>4.84555506141206E-3</v>
      </c>
      <c r="G1473" s="30">
        <v>42.731084377405203</v>
      </c>
      <c r="H1473" s="30">
        <v>-2.3720119327403001E-4</v>
      </c>
    </row>
    <row r="1474" spans="1:8" x14ac:dyDescent="0.2">
      <c r="A1474" s="30">
        <v>3.2362259193755798</v>
      </c>
      <c r="C1474" s="30">
        <v>4.7283922065010798E-3</v>
      </c>
      <c r="G1474" s="30">
        <v>42.788412867713703</v>
      </c>
      <c r="H1474" s="30">
        <v>-2.9182607059309302E-4</v>
      </c>
    </row>
    <row r="1475" spans="1:8" x14ac:dyDescent="0.2">
      <c r="A1475" s="30">
        <v>3.2678051193755802</v>
      </c>
      <c r="C1475" s="30">
        <v>4.6592578777285001E-3</v>
      </c>
      <c r="G1475" s="30">
        <v>42.837551573692501</v>
      </c>
      <c r="H1475" s="30">
        <v>-3.23777390001799E-4</v>
      </c>
    </row>
    <row r="1476" spans="1:8" x14ac:dyDescent="0.2">
      <c r="A1476" s="30">
        <v>3.2993843193755801</v>
      </c>
      <c r="C1476" s="30">
        <v>4.6472133145973897E-3</v>
      </c>
      <c r="G1476" s="30">
        <v>42.894880064001001</v>
      </c>
      <c r="H1476" s="30">
        <v>-3.3571101027667202E-4</v>
      </c>
    </row>
    <row r="1477" spans="1:8" x14ac:dyDescent="0.2">
      <c r="A1477" s="30">
        <v>3.33096351937558</v>
      </c>
      <c r="C1477" s="30">
        <v>4.6284460460032E-3</v>
      </c>
      <c r="G1477" s="30">
        <v>42.944018769979699</v>
      </c>
      <c r="H1477" s="30">
        <v>-2.7515333179485801E-4</v>
      </c>
    </row>
    <row r="1478" spans="1:8" x14ac:dyDescent="0.2">
      <c r="A1478" s="30">
        <v>3.3625427193755799</v>
      </c>
      <c r="C1478" s="30">
        <v>4.6855890646020203E-3</v>
      </c>
      <c r="G1478" s="30">
        <v>43.001347260288199</v>
      </c>
      <c r="H1478" s="30">
        <v>-2.6095463984979498E-4</v>
      </c>
    </row>
    <row r="1479" spans="1:8" x14ac:dyDescent="0.2">
      <c r="A1479" s="30">
        <v>3.3993851193755802</v>
      </c>
      <c r="C1479" s="30">
        <v>4.7072493046155101E-3</v>
      </c>
      <c r="G1479" s="30">
        <v>43.050485966266898</v>
      </c>
      <c r="H1479" s="30">
        <v>-2.5888531575863098E-4</v>
      </c>
    </row>
    <row r="1480" spans="1:8" x14ac:dyDescent="0.2">
      <c r="A1480" s="30">
        <v>3.4309643193755801</v>
      </c>
      <c r="C1480" s="30">
        <v>4.6226917717462198E-3</v>
      </c>
      <c r="G1480" s="30">
        <v>43.107814456575397</v>
      </c>
      <c r="H1480" s="30">
        <v>-2.42683389594531E-4</v>
      </c>
    </row>
    <row r="1481" spans="1:8" x14ac:dyDescent="0.2">
      <c r="A1481" s="30">
        <v>3.46254351937558</v>
      </c>
      <c r="C1481" s="30">
        <v>4.5500521297745598E-3</v>
      </c>
      <c r="G1481" s="30">
        <v>43.156953162554103</v>
      </c>
      <c r="H1481" s="30">
        <v>-2.7935326730675999E-4</v>
      </c>
    </row>
    <row r="1482" spans="1:8" x14ac:dyDescent="0.2">
      <c r="A1482" s="30">
        <v>3.4941227193755799</v>
      </c>
      <c r="C1482" s="30">
        <v>4.4407241047768999E-3</v>
      </c>
      <c r="G1482" s="30">
        <v>43.214281652862603</v>
      </c>
      <c r="H1482" s="30">
        <v>-2.8403618253289699E-4</v>
      </c>
    </row>
    <row r="1483" spans="1:8" x14ac:dyDescent="0.2">
      <c r="A1483" s="30">
        <v>3.5257019193755799</v>
      </c>
      <c r="C1483" s="30">
        <v>4.3338852861296399E-3</v>
      </c>
      <c r="G1483" s="30">
        <v>43.263420358841401</v>
      </c>
      <c r="H1483" s="30">
        <v>-2.6714679128406302E-4</v>
      </c>
    </row>
    <row r="1484" spans="1:8" x14ac:dyDescent="0.2">
      <c r="A1484" s="30">
        <v>3.5572811193755798</v>
      </c>
      <c r="C1484" s="30">
        <v>4.2842012153436904E-3</v>
      </c>
      <c r="G1484" s="30">
        <v>43.320748849149901</v>
      </c>
      <c r="H1484" s="30">
        <v>-2.5075275062886302E-4</v>
      </c>
    </row>
    <row r="1485" spans="1:8" x14ac:dyDescent="0.2">
      <c r="A1485" s="30">
        <v>3.5888603193755801</v>
      </c>
      <c r="C1485" s="30">
        <v>4.2389441792151103E-3</v>
      </c>
      <c r="G1485" s="30">
        <v>43.369887555128599</v>
      </c>
      <c r="H1485" s="30">
        <v>-3.32267264005896E-4</v>
      </c>
    </row>
    <row r="1486" spans="1:8" x14ac:dyDescent="0.2">
      <c r="A1486" s="30">
        <v>3.6204395193755801</v>
      </c>
      <c r="C1486" s="30">
        <v>4.23162995646923E-3</v>
      </c>
      <c r="G1486" s="30">
        <v>43.419026261107298</v>
      </c>
      <c r="H1486" s="30">
        <v>-3.7569742188513E-4</v>
      </c>
    </row>
    <row r="1487" spans="1:8" x14ac:dyDescent="0.2">
      <c r="A1487" s="30">
        <v>3.65201871937558</v>
      </c>
      <c r="C1487" s="30">
        <v>4.1763547699674303E-3</v>
      </c>
      <c r="G1487" s="30">
        <v>43.476354751415798</v>
      </c>
      <c r="H1487" s="30">
        <v>-3.6694056724530499E-4</v>
      </c>
    </row>
    <row r="1488" spans="1:8" x14ac:dyDescent="0.2">
      <c r="A1488" s="30">
        <v>3.6572819193755799</v>
      </c>
      <c r="C1488" s="30">
        <v>4.1585406681678098E-3</v>
      </c>
      <c r="G1488" s="30">
        <v>43.525493457394496</v>
      </c>
      <c r="H1488" s="30">
        <v>-3.8221326401454699E-4</v>
      </c>
    </row>
    <row r="1489" spans="1:8" x14ac:dyDescent="0.2">
      <c r="A1489" s="30">
        <v>3.6835979193755799</v>
      </c>
      <c r="C1489" s="30">
        <v>4.0510764727579801E-3</v>
      </c>
      <c r="G1489" s="30">
        <v>43.582821947703003</v>
      </c>
      <c r="H1489" s="30">
        <v>-3.4964149278177099E-4</v>
      </c>
    </row>
    <row r="1490" spans="1:8" x14ac:dyDescent="0.2">
      <c r="A1490" s="30">
        <v>3.7151771193755798</v>
      </c>
      <c r="C1490" s="30">
        <v>3.9783289991305402E-3</v>
      </c>
      <c r="G1490" s="30">
        <v>43.631960653681801</v>
      </c>
      <c r="H1490" s="30">
        <v>-2.4466346065601702E-4</v>
      </c>
    </row>
    <row r="1491" spans="1:8" x14ac:dyDescent="0.2">
      <c r="A1491" s="30">
        <v>3.7467563193755802</v>
      </c>
      <c r="C1491" s="30">
        <v>3.8788439126995599E-3</v>
      </c>
      <c r="G1491" s="30">
        <v>43.689289143990301</v>
      </c>
      <c r="H1491" s="30">
        <v>-2.26489799813863E-4</v>
      </c>
    </row>
    <row r="1492" spans="1:8" x14ac:dyDescent="0.2">
      <c r="A1492" s="30">
        <v>3.7783355193755801</v>
      </c>
      <c r="C1492" s="30">
        <v>3.75431927589805E-3</v>
      </c>
      <c r="G1492" s="30">
        <v>43.738427849969</v>
      </c>
      <c r="H1492" s="30">
        <v>-2.32693286239069E-4</v>
      </c>
    </row>
    <row r="1493" spans="1:8" x14ac:dyDescent="0.2">
      <c r="A1493" s="30">
        <v>3.80991471937558</v>
      </c>
      <c r="C1493" s="30">
        <v>3.60135727976727E-3</v>
      </c>
      <c r="G1493" s="30">
        <v>43.795756340277499</v>
      </c>
      <c r="H1493" s="30">
        <v>-2.1345238389757599E-4</v>
      </c>
    </row>
    <row r="1494" spans="1:8" x14ac:dyDescent="0.2">
      <c r="A1494" s="30">
        <v>3.8414939193755799</v>
      </c>
      <c r="C1494" s="30">
        <v>3.3860443331860902E-3</v>
      </c>
      <c r="G1494" s="30">
        <v>43.844895046256198</v>
      </c>
      <c r="H1494" s="30">
        <v>-3.1167085962421703E-4</v>
      </c>
    </row>
    <row r="1495" spans="1:8" x14ac:dyDescent="0.2">
      <c r="A1495" s="30">
        <v>3.8730731193755799</v>
      </c>
      <c r="C1495" s="30">
        <v>3.1955278045666599E-3</v>
      </c>
      <c r="G1495" s="30">
        <v>43.902223536564698</v>
      </c>
      <c r="H1495" s="30">
        <v>-3.4405390187447601E-4</v>
      </c>
    </row>
    <row r="1496" spans="1:8" x14ac:dyDescent="0.2">
      <c r="A1496" s="30">
        <v>3.9046523193755802</v>
      </c>
      <c r="C1496" s="30">
        <v>3.0514400810067702E-3</v>
      </c>
      <c r="G1496" s="30">
        <v>43.951362242543397</v>
      </c>
      <c r="H1496" s="30">
        <v>-3.6498837124347E-4</v>
      </c>
    </row>
    <row r="1497" spans="1:8" x14ac:dyDescent="0.2">
      <c r="A1497" s="30">
        <v>3.9362315193755801</v>
      </c>
      <c r="C1497" s="30">
        <v>3.05198606526329E-3</v>
      </c>
      <c r="G1497" s="30">
        <v>44.008690732851903</v>
      </c>
      <c r="H1497" s="30">
        <v>-3.9658179605053697E-4</v>
      </c>
    </row>
    <row r="1498" spans="1:8" x14ac:dyDescent="0.2">
      <c r="A1498" s="30">
        <v>3.9678107193755801</v>
      </c>
      <c r="C1498" s="30">
        <v>2.95785372962452E-3</v>
      </c>
      <c r="G1498" s="30">
        <v>44.057829438830701</v>
      </c>
      <c r="H1498" s="30">
        <v>-3.9392767944551501E-4</v>
      </c>
    </row>
    <row r="1499" spans="1:8" x14ac:dyDescent="0.2">
      <c r="A1499" s="30">
        <v>4.0046531193755799</v>
      </c>
      <c r="C1499" s="30">
        <v>2.9354503238698099E-3</v>
      </c>
      <c r="G1499" s="30">
        <v>44.115157929139201</v>
      </c>
      <c r="H1499" s="30">
        <v>-3.63125103628486E-4</v>
      </c>
    </row>
    <row r="1500" spans="1:8" x14ac:dyDescent="0.2">
      <c r="A1500" s="30">
        <v>4.0362323193755802</v>
      </c>
      <c r="C1500" s="30">
        <v>2.93658020913979E-3</v>
      </c>
      <c r="G1500" s="30">
        <v>44.1642966351179</v>
      </c>
      <c r="H1500" s="30">
        <v>-3.2161758105428499E-4</v>
      </c>
    </row>
    <row r="1501" spans="1:8" x14ac:dyDescent="0.2">
      <c r="A1501" s="30">
        <v>4.0678115193755797</v>
      </c>
      <c r="C1501" s="30">
        <v>2.9011335818161202E-3</v>
      </c>
      <c r="G1501" s="30">
        <v>44.221625125426399</v>
      </c>
      <c r="H1501" s="30">
        <v>-3.2914748727007402E-4</v>
      </c>
    </row>
    <row r="1502" spans="1:8" x14ac:dyDescent="0.2">
      <c r="A1502" s="30">
        <v>4.0993907193755801</v>
      </c>
      <c r="C1502" s="30">
        <v>2.79576253345536E-3</v>
      </c>
      <c r="G1502" s="30">
        <v>44.270763831405098</v>
      </c>
      <c r="H1502" s="30">
        <v>-3.6201756908067799E-4</v>
      </c>
    </row>
    <row r="1503" spans="1:8" x14ac:dyDescent="0.2">
      <c r="A1503" s="30">
        <v>4.1309699193755796</v>
      </c>
      <c r="C1503" s="30">
        <v>2.60608567636013E-3</v>
      </c>
      <c r="G1503" s="30">
        <v>44.319902537383797</v>
      </c>
      <c r="H1503" s="30">
        <v>-3.0073969108744802E-4</v>
      </c>
    </row>
    <row r="1504" spans="1:8" x14ac:dyDescent="0.2">
      <c r="A1504" s="30">
        <v>4.1625491193755799</v>
      </c>
      <c r="C1504" s="30">
        <v>2.45364362100523E-3</v>
      </c>
      <c r="G1504" s="30">
        <v>44.377231027692297</v>
      </c>
      <c r="H1504" s="30">
        <v>-2.9073093884800601E-4</v>
      </c>
    </row>
    <row r="1505" spans="1:8" x14ac:dyDescent="0.2">
      <c r="A1505" s="30">
        <v>4.1941283193755803</v>
      </c>
      <c r="C1505" s="30">
        <v>2.4174718945984401E-3</v>
      </c>
      <c r="G1505" s="30">
        <v>44.426369733671102</v>
      </c>
      <c r="H1505" s="30">
        <v>-2.9092948022348499E-4</v>
      </c>
    </row>
    <row r="1506" spans="1:8" x14ac:dyDescent="0.2">
      <c r="A1506" s="30">
        <v>4.2257075193755798</v>
      </c>
      <c r="C1506" s="30">
        <v>2.3510930570029699E-3</v>
      </c>
      <c r="G1506" s="30">
        <v>44.483698223979601</v>
      </c>
      <c r="H1506" s="30">
        <v>-3.48854579904926E-4</v>
      </c>
    </row>
    <row r="1507" spans="1:8" x14ac:dyDescent="0.2">
      <c r="A1507" s="30">
        <v>4.2572867193755801</v>
      </c>
      <c r="C1507" s="30">
        <v>2.3776804306173899E-3</v>
      </c>
      <c r="G1507" s="30">
        <v>44.5328369299583</v>
      </c>
      <c r="H1507" s="30">
        <v>-3.4224141194012201E-4</v>
      </c>
    </row>
    <row r="1508" spans="1:8" x14ac:dyDescent="0.2">
      <c r="A1508" s="30">
        <v>4.2888659193755796</v>
      </c>
      <c r="C1508" s="30">
        <v>2.29949076207546E-3</v>
      </c>
      <c r="G1508" s="30">
        <v>44.5901654202668</v>
      </c>
      <c r="H1508" s="30">
        <v>-3.6459941703153301E-4</v>
      </c>
    </row>
    <row r="1509" spans="1:8" x14ac:dyDescent="0.2">
      <c r="A1509" s="30">
        <v>4.32044511937558</v>
      </c>
      <c r="C1509" s="30">
        <v>2.1438280618678801E-3</v>
      </c>
      <c r="G1509" s="30">
        <v>44.639304126245499</v>
      </c>
      <c r="H1509" s="30">
        <v>-3.8089461413209598E-4</v>
      </c>
    </row>
    <row r="1510" spans="1:8" x14ac:dyDescent="0.2">
      <c r="A1510" s="30">
        <v>4.3520243193755803</v>
      </c>
      <c r="C1510" s="30">
        <v>2.0522814921059601E-3</v>
      </c>
      <c r="G1510" s="30">
        <v>44.696632616553998</v>
      </c>
      <c r="H1510" s="30">
        <v>-4.1880691316717699E-4</v>
      </c>
    </row>
    <row r="1511" spans="1:8" x14ac:dyDescent="0.2">
      <c r="A1511" s="30">
        <v>4.3836035193755798</v>
      </c>
      <c r="C1511" s="30">
        <v>1.90923725062189E-3</v>
      </c>
      <c r="G1511" s="30">
        <v>44.745771322532697</v>
      </c>
      <c r="H1511" s="30">
        <v>-4.3083125115601798E-4</v>
      </c>
    </row>
    <row r="1512" spans="1:8" x14ac:dyDescent="0.2">
      <c r="A1512" s="30">
        <v>4.4151827193755802</v>
      </c>
      <c r="C1512" s="30">
        <v>1.8741196843330499E-3</v>
      </c>
      <c r="G1512" s="30">
        <v>44.803099812841303</v>
      </c>
      <c r="H1512" s="30">
        <v>-4.7330502243203299E-4</v>
      </c>
    </row>
    <row r="1513" spans="1:8" x14ac:dyDescent="0.2">
      <c r="A1513" s="30">
        <v>4.4467619193755796</v>
      </c>
      <c r="C1513" s="30">
        <v>1.7470167467363001E-3</v>
      </c>
      <c r="G1513" s="30">
        <v>44.852238518820002</v>
      </c>
      <c r="H1513" s="30">
        <v>-4.8714905213143598E-4</v>
      </c>
    </row>
    <row r="1514" spans="1:8" x14ac:dyDescent="0.2">
      <c r="A1514" s="30">
        <v>4.47834111937558</v>
      </c>
      <c r="C1514" s="30">
        <v>1.5372929958392099E-3</v>
      </c>
      <c r="G1514" s="30">
        <v>44.909567009128502</v>
      </c>
      <c r="H1514" s="30">
        <v>-5.3213400963243002E-4</v>
      </c>
    </row>
    <row r="1515" spans="1:8" x14ac:dyDescent="0.2">
      <c r="A1515" s="30">
        <v>4.5099203193755804</v>
      </c>
      <c r="C1515" s="30">
        <v>1.4377355229624801E-3</v>
      </c>
      <c r="G1515" s="30">
        <v>44.9587057151072</v>
      </c>
      <c r="H1515" s="30">
        <v>-5.2610531113062204E-4</v>
      </c>
    </row>
    <row r="1516" spans="1:8" x14ac:dyDescent="0.2">
      <c r="A1516" s="30">
        <v>4.5414995193755798</v>
      </c>
      <c r="C1516" s="30">
        <v>1.40711638967103E-3</v>
      </c>
      <c r="G1516" s="30">
        <v>45.0160342054157</v>
      </c>
      <c r="H1516" s="30">
        <v>-4.7809394094310698E-4</v>
      </c>
    </row>
    <row r="1517" spans="1:8" x14ac:dyDescent="0.2">
      <c r="A1517" s="30">
        <v>4.5730787193755802</v>
      </c>
      <c r="C1517" s="30">
        <v>1.55616351968726E-3</v>
      </c>
      <c r="G1517" s="30">
        <v>45.065172911394399</v>
      </c>
      <c r="H1517" s="30">
        <v>-4.5204240759000899E-4</v>
      </c>
    </row>
    <row r="1518" spans="1:8" x14ac:dyDescent="0.2">
      <c r="A1518" s="30">
        <v>4.6099211193755796</v>
      </c>
      <c r="C1518" s="30">
        <v>1.6307550070928901E-3</v>
      </c>
      <c r="G1518" s="30">
        <v>45.122501401702898</v>
      </c>
      <c r="H1518" s="30">
        <v>-3.77385570464147E-4</v>
      </c>
    </row>
    <row r="1519" spans="1:8" x14ac:dyDescent="0.2">
      <c r="A1519" s="30">
        <v>4.6415003193755799</v>
      </c>
      <c r="C1519" s="30">
        <v>1.5303281352136301E-3</v>
      </c>
      <c r="G1519" s="30">
        <v>45.171640107681696</v>
      </c>
      <c r="H1519" s="30">
        <v>-3.7963671891148301E-4</v>
      </c>
    </row>
    <row r="1520" spans="1:8" x14ac:dyDescent="0.2">
      <c r="A1520" s="30">
        <v>4.6730795193755803</v>
      </c>
      <c r="C1520" s="30">
        <v>1.4849777393907901E-3</v>
      </c>
      <c r="G1520" s="30">
        <v>45.220778813660402</v>
      </c>
      <c r="H1520" s="30">
        <v>-3.83962756664444E-4</v>
      </c>
    </row>
    <row r="1521" spans="1:8" x14ac:dyDescent="0.2">
      <c r="A1521" s="30">
        <v>4.7046587193755798</v>
      </c>
      <c r="C1521" s="30">
        <v>1.4492082789060699E-3</v>
      </c>
      <c r="G1521" s="30">
        <v>45.278107303968902</v>
      </c>
      <c r="H1521" s="30">
        <v>-4.0420981891519801E-4</v>
      </c>
    </row>
    <row r="1522" spans="1:8" x14ac:dyDescent="0.2">
      <c r="A1522" s="30">
        <v>4.7362379193755801</v>
      </c>
      <c r="C1522" s="30">
        <v>1.44949323187961E-3</v>
      </c>
      <c r="G1522" s="30">
        <v>45.327246009947601</v>
      </c>
      <c r="H1522" s="30">
        <v>-4.5468939005364702E-4</v>
      </c>
    </row>
    <row r="1523" spans="1:8" x14ac:dyDescent="0.2">
      <c r="A1523" s="30">
        <v>4.7678171193755796</v>
      </c>
      <c r="C1523" s="30">
        <v>1.37355052005637E-3</v>
      </c>
      <c r="G1523" s="30">
        <v>45.3845745002561</v>
      </c>
      <c r="H1523" s="30">
        <v>-4.5575784266868602E-4</v>
      </c>
    </row>
    <row r="1524" spans="1:8" x14ac:dyDescent="0.2">
      <c r="A1524" s="30">
        <v>4.7941331193755801</v>
      </c>
      <c r="C1524" s="30">
        <v>1.2553834455770001E-3</v>
      </c>
      <c r="G1524" s="30">
        <v>45.433713206234799</v>
      </c>
      <c r="H1524" s="30">
        <v>-4.3665383780733702E-4</v>
      </c>
    </row>
    <row r="1525" spans="1:8" x14ac:dyDescent="0.2">
      <c r="A1525" s="30">
        <v>4.79939631937558</v>
      </c>
      <c r="C1525" s="30">
        <v>1.2281869394642E-3</v>
      </c>
      <c r="G1525" s="30">
        <v>45.491041696543299</v>
      </c>
      <c r="H1525" s="30">
        <v>-5.0107703714756904E-4</v>
      </c>
    </row>
    <row r="1526" spans="1:8" x14ac:dyDescent="0.2">
      <c r="A1526" s="30">
        <v>4.8309755193755803</v>
      </c>
      <c r="C1526" s="30">
        <v>1.20978501751345E-3</v>
      </c>
      <c r="G1526" s="30">
        <v>45.540180402522097</v>
      </c>
      <c r="H1526" s="30">
        <v>-4.8589049302046701E-4</v>
      </c>
    </row>
    <row r="1527" spans="1:8" x14ac:dyDescent="0.2">
      <c r="A1527" s="30">
        <v>4.8625547193755798</v>
      </c>
      <c r="C1527" s="30">
        <v>1.1683261855523299E-3</v>
      </c>
      <c r="G1527" s="30">
        <v>45.597508892830596</v>
      </c>
      <c r="H1527" s="30">
        <v>-5.0774603261693097E-4</v>
      </c>
    </row>
    <row r="1528" spans="1:8" x14ac:dyDescent="0.2">
      <c r="A1528" s="30">
        <v>4.8941339193755802</v>
      </c>
      <c r="C1528" s="30">
        <v>1.1299198114733901E-3</v>
      </c>
      <c r="G1528" s="30">
        <v>45.646647598809302</v>
      </c>
      <c r="H1528" s="30">
        <v>-5.11149886108324E-4</v>
      </c>
    </row>
    <row r="1529" spans="1:8" x14ac:dyDescent="0.2">
      <c r="A1529" s="30">
        <v>4.9257131193755797</v>
      </c>
      <c r="C1529" s="30">
        <v>1.1134024307085299E-3</v>
      </c>
      <c r="G1529" s="30">
        <v>45.703976089117802</v>
      </c>
      <c r="H1529" s="30">
        <v>-4.0318449502460302E-4</v>
      </c>
    </row>
    <row r="1530" spans="1:8" x14ac:dyDescent="0.2">
      <c r="A1530" s="30">
        <v>4.95729231937558</v>
      </c>
      <c r="C1530" s="30">
        <v>1.0809341006893401E-3</v>
      </c>
      <c r="G1530" s="30">
        <v>45.753114795096501</v>
      </c>
      <c r="H1530" s="30">
        <v>-4.47457527134926E-4</v>
      </c>
    </row>
    <row r="1531" spans="1:8" x14ac:dyDescent="0.2">
      <c r="A1531" s="30">
        <v>4.9888715193755804</v>
      </c>
      <c r="C1531" s="30">
        <v>1.1644678706188799E-3</v>
      </c>
      <c r="G1531" s="30">
        <v>45.810443285405</v>
      </c>
      <c r="H1531" s="30">
        <v>-4.0442619567482502E-4</v>
      </c>
    </row>
    <row r="1532" spans="1:8" x14ac:dyDescent="0.2">
      <c r="A1532" s="30">
        <v>5.0204507193755799</v>
      </c>
      <c r="C1532" s="30">
        <v>1.0424509086833799E-3</v>
      </c>
      <c r="G1532" s="30">
        <v>45.859581991383699</v>
      </c>
      <c r="H1532" s="30">
        <v>-4.0078347611760301E-4</v>
      </c>
    </row>
    <row r="1533" spans="1:8" x14ac:dyDescent="0.2">
      <c r="A1533" s="30">
        <v>5.0520299193755802</v>
      </c>
      <c r="C1533" s="30">
        <v>8.6210522492303696E-4</v>
      </c>
      <c r="G1533" s="30">
        <v>45.916910481692199</v>
      </c>
      <c r="H1533" s="30">
        <v>-3.6246054478296402E-4</v>
      </c>
    </row>
    <row r="1534" spans="1:8" x14ac:dyDescent="0.2">
      <c r="A1534" s="30">
        <v>5.0836091193755797</v>
      </c>
      <c r="C1534" s="30">
        <v>7.3445264899084102E-4</v>
      </c>
      <c r="G1534" s="30">
        <v>45.966049187670997</v>
      </c>
      <c r="H1534" s="30">
        <v>-4.3710466174767002E-4</v>
      </c>
    </row>
    <row r="1535" spans="1:8" x14ac:dyDescent="0.2">
      <c r="A1535" s="30">
        <v>5.1151883193755801</v>
      </c>
      <c r="C1535" s="30">
        <v>7.0921553834130601E-4</v>
      </c>
      <c r="G1535" s="30">
        <v>46.015187893649703</v>
      </c>
      <c r="H1535" s="30">
        <v>-4.3482279636880702E-4</v>
      </c>
    </row>
    <row r="1536" spans="1:8" x14ac:dyDescent="0.2">
      <c r="A1536" s="30">
        <v>5.1467675193755804</v>
      </c>
      <c r="C1536" s="30">
        <v>7.1790201227552703E-4</v>
      </c>
      <c r="G1536" s="30">
        <v>46.072516383958202</v>
      </c>
      <c r="H1536" s="30">
        <v>-4.6100789538572697E-4</v>
      </c>
    </row>
    <row r="1537" spans="1:8" x14ac:dyDescent="0.2">
      <c r="A1537" s="30">
        <v>5.1783467193755799</v>
      </c>
      <c r="C1537" s="30">
        <v>7.2916144498475898E-4</v>
      </c>
      <c r="G1537" s="30">
        <v>46.121655089936901</v>
      </c>
      <c r="H1537" s="30">
        <v>-4.5534499713310801E-4</v>
      </c>
    </row>
    <row r="1538" spans="1:8" x14ac:dyDescent="0.2">
      <c r="A1538" s="30">
        <v>5.2151891193755802</v>
      </c>
      <c r="C1538" s="30">
        <v>7.9768268741872901E-4</v>
      </c>
      <c r="G1538" s="30">
        <v>46.178983580245401</v>
      </c>
      <c r="H1538" s="30">
        <v>-4.4509185015473502E-4</v>
      </c>
    </row>
    <row r="1539" spans="1:8" x14ac:dyDescent="0.2">
      <c r="A1539" s="30">
        <v>5.2467683193755796</v>
      </c>
      <c r="C1539" s="30">
        <v>8.1016402201261096E-4</v>
      </c>
      <c r="G1539" s="30">
        <v>46.228122286224099</v>
      </c>
      <c r="H1539" s="30">
        <v>-4.6238024132448402E-4</v>
      </c>
    </row>
    <row r="1540" spans="1:8" x14ac:dyDescent="0.2">
      <c r="A1540" s="30">
        <v>5.27834751937558</v>
      </c>
      <c r="C1540" s="30">
        <v>7.7588131909169498E-4</v>
      </c>
      <c r="G1540" s="30">
        <v>46.285450776532599</v>
      </c>
      <c r="H1540" s="30">
        <v>-4.8113448775928899E-4</v>
      </c>
    </row>
    <row r="1541" spans="1:8" x14ac:dyDescent="0.2">
      <c r="A1541" s="30">
        <v>5.3099267193755804</v>
      </c>
      <c r="C1541" s="30">
        <v>8.4173671302577801E-4</v>
      </c>
      <c r="G1541" s="30">
        <v>46.334589482511397</v>
      </c>
      <c r="H1541" s="30">
        <v>-5.2664751825637097E-4</v>
      </c>
    </row>
    <row r="1542" spans="1:8" x14ac:dyDescent="0.2">
      <c r="A1542" s="30">
        <v>5.3415059193755798</v>
      </c>
      <c r="C1542" s="30">
        <v>8.2997812490364796E-4</v>
      </c>
      <c r="G1542" s="30">
        <v>46.391917972819897</v>
      </c>
      <c r="H1542" s="30">
        <v>-5.6719524115832795E-4</v>
      </c>
    </row>
    <row r="1543" spans="1:8" x14ac:dyDescent="0.2">
      <c r="A1543" s="30">
        <v>5.3730851193755802</v>
      </c>
      <c r="C1543" s="30">
        <v>8.1264372981754596E-4</v>
      </c>
      <c r="G1543" s="30">
        <v>46.441056678798603</v>
      </c>
      <c r="H1543" s="30">
        <v>-6.2462151640610896E-4</v>
      </c>
    </row>
    <row r="1544" spans="1:8" x14ac:dyDescent="0.2">
      <c r="A1544" s="30">
        <v>5.4046643193755797</v>
      </c>
      <c r="C1544" s="30">
        <v>8.4418822615882198E-4</v>
      </c>
      <c r="G1544" s="30">
        <v>46.498385169107102</v>
      </c>
      <c r="H1544" s="30">
        <v>-5.7969652164793696E-4</v>
      </c>
    </row>
    <row r="1545" spans="1:8" x14ac:dyDescent="0.2">
      <c r="A1545" s="30">
        <v>5.43624351937558</v>
      </c>
      <c r="C1545" s="30">
        <v>7.9223074692914798E-4</v>
      </c>
      <c r="G1545" s="30">
        <v>46.547523875085801</v>
      </c>
      <c r="H1545" s="30">
        <v>-6.0558742015290302E-4</v>
      </c>
    </row>
    <row r="1546" spans="1:8" x14ac:dyDescent="0.2">
      <c r="A1546" s="30">
        <v>5.4678227193755804</v>
      </c>
      <c r="C1546" s="30">
        <v>8.9809440167145098E-4</v>
      </c>
      <c r="G1546" s="30">
        <v>46.604852365394301</v>
      </c>
      <c r="H1546" s="30">
        <v>-5.5198282230998802E-4</v>
      </c>
    </row>
    <row r="1547" spans="1:8" x14ac:dyDescent="0.2">
      <c r="A1547" s="30">
        <v>5.4994019193755799</v>
      </c>
      <c r="C1547" s="30">
        <v>9.5814064570579104E-4</v>
      </c>
      <c r="G1547" s="30">
        <v>46.653991071372999</v>
      </c>
      <c r="H1547" s="30">
        <v>-5.4990251531520902E-4</v>
      </c>
    </row>
    <row r="1548" spans="1:8" x14ac:dyDescent="0.2">
      <c r="A1548" s="30">
        <v>5.5309811193755802</v>
      </c>
      <c r="C1548" s="30">
        <v>9.775241750982881E-4</v>
      </c>
      <c r="G1548" s="30">
        <v>46.711319561681499</v>
      </c>
      <c r="H1548" s="30">
        <v>-4.7731047887379402E-4</v>
      </c>
    </row>
    <row r="1549" spans="1:8" x14ac:dyDescent="0.2">
      <c r="A1549" s="30">
        <v>5.5625603193755797</v>
      </c>
      <c r="C1549" s="30">
        <v>8.7355553543555205E-4</v>
      </c>
      <c r="G1549" s="30">
        <v>46.760458267660297</v>
      </c>
      <c r="H1549" s="30">
        <v>-5.3933655216280697E-4</v>
      </c>
    </row>
    <row r="1550" spans="1:8" x14ac:dyDescent="0.2">
      <c r="A1550" s="30">
        <v>5.5941395193755801</v>
      </c>
      <c r="C1550" s="30">
        <v>7.2931422214874504E-4</v>
      </c>
      <c r="G1550" s="30">
        <v>46.817786757968797</v>
      </c>
      <c r="H1550" s="30">
        <v>-5.2920785032223999E-4</v>
      </c>
    </row>
    <row r="1551" spans="1:8" x14ac:dyDescent="0.2">
      <c r="A1551" s="30">
        <v>5.6257187193755804</v>
      </c>
      <c r="C1551" s="30">
        <v>7.3501479220649602E-4</v>
      </c>
      <c r="G1551" s="30">
        <v>46.866925463947503</v>
      </c>
      <c r="H1551" s="30">
        <v>-5.6593607042704002E-4</v>
      </c>
    </row>
    <row r="1552" spans="1:8" x14ac:dyDescent="0.2">
      <c r="A1552" s="30">
        <v>5.6572979193755799</v>
      </c>
      <c r="C1552" s="30">
        <v>7.2249823351447503E-4</v>
      </c>
      <c r="G1552" s="30">
        <v>46.916064169926202</v>
      </c>
      <c r="H1552" s="30">
        <v>-5.9691696490550398E-4</v>
      </c>
    </row>
    <row r="1553" spans="1:8" x14ac:dyDescent="0.2">
      <c r="A1553" s="30">
        <v>5.6888771193755803</v>
      </c>
      <c r="C1553" s="30">
        <v>7.5545486381527302E-4</v>
      </c>
      <c r="G1553" s="30">
        <v>46.973392660234701</v>
      </c>
      <c r="H1553" s="30">
        <v>-5.9182660481048104E-4</v>
      </c>
    </row>
    <row r="1554" spans="1:8" x14ac:dyDescent="0.2">
      <c r="A1554" s="30">
        <v>5.7204563193755797</v>
      </c>
      <c r="C1554" s="30">
        <v>8.2855279468273203E-4</v>
      </c>
      <c r="G1554" s="30">
        <v>47.0225313662134</v>
      </c>
      <c r="H1554" s="30">
        <v>-5.5544308803330501E-4</v>
      </c>
    </row>
    <row r="1555" spans="1:8" x14ac:dyDescent="0.2">
      <c r="A1555" s="30">
        <v>5.7520355193755801</v>
      </c>
      <c r="C1555" s="30">
        <v>8.1486952302983404E-4</v>
      </c>
      <c r="G1555" s="30">
        <v>47.079859856521999</v>
      </c>
      <c r="H1555" s="30">
        <v>-5.7354870851313705E-4</v>
      </c>
    </row>
    <row r="1556" spans="1:8" x14ac:dyDescent="0.2">
      <c r="A1556" s="30">
        <v>5.7836147193755796</v>
      </c>
      <c r="C1556" s="30">
        <v>7.8431373642954205E-4</v>
      </c>
      <c r="G1556" s="30">
        <v>47.128998562500698</v>
      </c>
      <c r="H1556" s="30">
        <v>-5.6689929416325099E-4</v>
      </c>
    </row>
    <row r="1557" spans="1:8" x14ac:dyDescent="0.2">
      <c r="A1557" s="30">
        <v>5.8204571193755799</v>
      </c>
      <c r="C1557" s="30">
        <v>7.2060911778361499E-4</v>
      </c>
      <c r="G1557" s="30">
        <v>47.186327052809197</v>
      </c>
      <c r="H1557" s="30">
        <v>-5.8052056403792699E-4</v>
      </c>
    </row>
    <row r="1558" spans="1:8" x14ac:dyDescent="0.2">
      <c r="A1558" s="30">
        <v>5.8520363193755802</v>
      </c>
      <c r="C1558" s="30">
        <v>5.6631973112426304E-4</v>
      </c>
      <c r="G1558" s="30">
        <v>47.235465758787903</v>
      </c>
      <c r="H1558" s="30">
        <v>-6.0710399697169899E-4</v>
      </c>
    </row>
    <row r="1559" spans="1:8" x14ac:dyDescent="0.2">
      <c r="A1559" s="30">
        <v>5.8836155193755797</v>
      </c>
      <c r="C1559" s="30">
        <v>4.9031061427231605E-4</v>
      </c>
      <c r="G1559" s="30">
        <v>47.292794249096403</v>
      </c>
      <c r="H1559" s="30">
        <v>-6.3215684984017201E-4</v>
      </c>
    </row>
    <row r="1560" spans="1:8" x14ac:dyDescent="0.2">
      <c r="A1560" s="30">
        <v>5.9151947193755801</v>
      </c>
      <c r="C1560" s="30">
        <v>5.2044920642874495E-4</v>
      </c>
      <c r="G1560" s="30">
        <v>47.341932955075102</v>
      </c>
      <c r="H1560" s="30">
        <v>-6.1883213549378995E-4</v>
      </c>
    </row>
    <row r="1561" spans="1:8" x14ac:dyDescent="0.2">
      <c r="A1561" s="30">
        <v>5.9467739193755804</v>
      </c>
      <c r="C1561" s="30">
        <v>6.0299649945360896E-4</v>
      </c>
      <c r="G1561" s="30">
        <v>47.399261445383601</v>
      </c>
      <c r="H1561" s="30">
        <v>-6.20879367423142E-4</v>
      </c>
    </row>
    <row r="1562" spans="1:8" x14ac:dyDescent="0.2">
      <c r="A1562" s="30">
        <v>5.9783531193755799</v>
      </c>
      <c r="C1562" s="30">
        <v>5.0051655417051005E-4</v>
      </c>
      <c r="G1562" s="30">
        <v>47.4484001513623</v>
      </c>
      <c r="H1562" s="30">
        <v>-6.0904089466723996E-4</v>
      </c>
    </row>
    <row r="1563" spans="1:8" x14ac:dyDescent="0.2">
      <c r="A1563" s="30">
        <v>6.0099323193755998</v>
      </c>
      <c r="C1563" s="30">
        <v>3.1098011898834699E-4</v>
      </c>
      <c r="G1563" s="30">
        <v>47.505728641670899</v>
      </c>
      <c r="H1563" s="30">
        <v>-5.2501862036150699E-4</v>
      </c>
    </row>
    <row r="1564" spans="1:8" x14ac:dyDescent="0.2">
      <c r="A1564" s="30">
        <v>6.0415115193756002</v>
      </c>
      <c r="C1564" s="30">
        <v>2.7732067268132103E-4</v>
      </c>
      <c r="G1564" s="30">
        <v>47.554867347649598</v>
      </c>
      <c r="H1564" s="30">
        <v>-5.7303503192096799E-4</v>
      </c>
    </row>
    <row r="1565" spans="1:8" x14ac:dyDescent="0.2">
      <c r="A1565" s="30">
        <v>6.0730907193755996</v>
      </c>
      <c r="C1565" s="30">
        <v>3.9238049635781402E-4</v>
      </c>
      <c r="G1565" s="30">
        <v>47.612195837958097</v>
      </c>
      <c r="H1565" s="30">
        <v>-5.2525365851652402E-4</v>
      </c>
    </row>
    <row r="1566" spans="1:8" x14ac:dyDescent="0.2">
      <c r="A1566" s="30">
        <v>6.1046699193756</v>
      </c>
      <c r="C1566" s="30">
        <v>4.0099142923788602E-4</v>
      </c>
      <c r="G1566" s="30">
        <v>47.661334543936803</v>
      </c>
      <c r="H1566" s="30">
        <v>-4.8775631115448602E-4</v>
      </c>
    </row>
    <row r="1567" spans="1:8" x14ac:dyDescent="0.2">
      <c r="A1567" s="30">
        <v>6.1362491193756004</v>
      </c>
      <c r="C1567" s="30">
        <v>2.5002492819508498E-4</v>
      </c>
      <c r="G1567" s="30">
        <v>47.718663034245303</v>
      </c>
      <c r="H1567" s="30">
        <v>-4.5517824361944898E-4</v>
      </c>
    </row>
    <row r="1568" spans="1:8" x14ac:dyDescent="0.2">
      <c r="A1568" s="30">
        <v>6.1678283193755998</v>
      </c>
      <c r="C1568" s="30">
        <v>9.6238687898562707E-5</v>
      </c>
      <c r="G1568" s="30">
        <v>47.767801740224002</v>
      </c>
      <c r="H1568" s="30">
        <v>-4.9454103630123397E-4</v>
      </c>
    </row>
    <row r="1569" spans="1:8" x14ac:dyDescent="0.2">
      <c r="A1569" s="30">
        <v>6.1994075193756002</v>
      </c>
      <c r="C1569" s="30">
        <v>-1.01539110523814E-4</v>
      </c>
      <c r="G1569" s="30">
        <v>47.8169404462028</v>
      </c>
      <c r="H1569" s="30">
        <v>-4.6348714858518398E-4</v>
      </c>
    </row>
    <row r="1570" spans="1:8" x14ac:dyDescent="0.2">
      <c r="A1570" s="30">
        <v>6.2309867193755997</v>
      </c>
      <c r="C1570" s="30">
        <v>-3.8964694524074202E-4</v>
      </c>
      <c r="G1570" s="30">
        <v>47.874268936511299</v>
      </c>
      <c r="H1570" s="30">
        <v>-4.7388095727227602E-4</v>
      </c>
    </row>
    <row r="1571" spans="1:8" x14ac:dyDescent="0.2">
      <c r="A1571" s="30">
        <v>6.2625659193756</v>
      </c>
      <c r="C1571" s="30">
        <v>-5.4818142395721202E-4</v>
      </c>
      <c r="G1571" s="30">
        <v>47.923407642489998</v>
      </c>
      <c r="H1571" s="30">
        <v>-4.6317991537432102E-4</v>
      </c>
    </row>
    <row r="1572" spans="1:8" x14ac:dyDescent="0.2">
      <c r="A1572" s="30">
        <v>6.2941451193756004</v>
      </c>
      <c r="C1572" s="30">
        <v>-5.9378271016552898E-4</v>
      </c>
      <c r="G1572" s="30">
        <v>47.980736132798498</v>
      </c>
      <c r="H1572" s="30">
        <v>-4.2669325255743098E-4</v>
      </c>
    </row>
    <row r="1573" spans="1:8" x14ac:dyDescent="0.2">
      <c r="A1573" s="30">
        <v>6.3257243193755999</v>
      </c>
      <c r="C1573" s="30">
        <v>-6.0690492062678402E-4</v>
      </c>
      <c r="G1573" s="30">
        <v>48.029874838777197</v>
      </c>
      <c r="H1573" s="30">
        <v>-4.6029793254228002E-4</v>
      </c>
    </row>
    <row r="1574" spans="1:8" x14ac:dyDescent="0.2">
      <c r="A1574" s="30">
        <v>6.3573035193756002</v>
      </c>
      <c r="C1574" s="30">
        <v>-5.5572606716132304E-4</v>
      </c>
      <c r="G1574" s="30">
        <v>48.087203329085703</v>
      </c>
      <c r="H1574" s="30">
        <v>-5.0401069829228505E-4</v>
      </c>
    </row>
    <row r="1575" spans="1:8" x14ac:dyDescent="0.2">
      <c r="A1575" s="30">
        <v>6.3888827193755997</v>
      </c>
      <c r="C1575" s="30">
        <v>-5.0408995926544495E-4</v>
      </c>
      <c r="G1575" s="30">
        <v>48.136342035064402</v>
      </c>
      <c r="H1575" s="30">
        <v>-5.2206001980146404E-4</v>
      </c>
    </row>
    <row r="1576" spans="1:8" x14ac:dyDescent="0.2">
      <c r="A1576" s="30">
        <v>6.4257251193756</v>
      </c>
      <c r="C1576" s="30">
        <v>-4.7088404920545701E-4</v>
      </c>
      <c r="G1576" s="30">
        <v>48.193670525372902</v>
      </c>
      <c r="H1576" s="30">
        <v>-5.8323892624902803E-4</v>
      </c>
    </row>
    <row r="1577" spans="1:8" x14ac:dyDescent="0.2">
      <c r="A1577" s="30">
        <v>6.4573043193756003</v>
      </c>
      <c r="C1577" s="30">
        <v>-5.1616462357767403E-4</v>
      </c>
      <c r="G1577" s="30">
        <v>48.2428092313517</v>
      </c>
      <c r="H1577" s="30">
        <v>-5.8317360999025295E-4</v>
      </c>
    </row>
    <row r="1578" spans="1:8" x14ac:dyDescent="0.2">
      <c r="A1578" s="30">
        <v>6.4888835193755998</v>
      </c>
      <c r="C1578" s="30">
        <v>-6.4746554916318103E-4</v>
      </c>
      <c r="G1578" s="30">
        <v>48.300137721660199</v>
      </c>
      <c r="H1578" s="30">
        <v>-6.0559667434891603E-4</v>
      </c>
    </row>
    <row r="1579" spans="1:8" x14ac:dyDescent="0.2">
      <c r="A1579" s="30">
        <v>6.5204627193756002</v>
      </c>
      <c r="C1579" s="30">
        <v>-7.2367298095516797E-4</v>
      </c>
      <c r="G1579" s="30">
        <v>48.349276427638898</v>
      </c>
      <c r="H1579" s="30">
        <v>-5.9288994198909803E-4</v>
      </c>
    </row>
    <row r="1580" spans="1:8" x14ac:dyDescent="0.2">
      <c r="A1580" s="30">
        <v>6.5520419193755997</v>
      </c>
      <c r="C1580" s="30">
        <v>-8.8880645636400303E-4</v>
      </c>
      <c r="G1580" s="30">
        <v>48.406604917947398</v>
      </c>
      <c r="H1580" s="30">
        <v>-5.63880111321056E-4</v>
      </c>
    </row>
    <row r="1581" spans="1:8" x14ac:dyDescent="0.2">
      <c r="A1581" s="30">
        <v>6.5836211193756</v>
      </c>
      <c r="C1581" s="30">
        <v>-1.09730769459025E-3</v>
      </c>
      <c r="G1581" s="30">
        <v>48.455743623926097</v>
      </c>
      <c r="H1581" s="30">
        <v>-6.0308407361036405E-4</v>
      </c>
    </row>
    <row r="1582" spans="1:8" x14ac:dyDescent="0.2">
      <c r="A1582" s="30">
        <v>6.6152003193756004</v>
      </c>
      <c r="C1582" s="30">
        <v>-1.2949500131263301E-3</v>
      </c>
      <c r="G1582" s="30">
        <v>48.513072114234603</v>
      </c>
      <c r="H1582" s="30">
        <v>-5.36976853933082E-4</v>
      </c>
    </row>
    <row r="1583" spans="1:8" x14ac:dyDescent="0.2">
      <c r="A1583" s="30">
        <v>6.6467795193755999</v>
      </c>
      <c r="C1583" s="30">
        <v>-1.3723693887483801E-3</v>
      </c>
      <c r="G1583" s="30">
        <v>48.562210820213302</v>
      </c>
      <c r="H1583" s="30">
        <v>-3.9804586879773398E-4</v>
      </c>
    </row>
    <row r="1584" spans="1:8" x14ac:dyDescent="0.2">
      <c r="A1584" s="30">
        <v>6.6783587193756002</v>
      </c>
      <c r="C1584" s="30">
        <v>-1.33911989426974E-3</v>
      </c>
      <c r="G1584" s="30">
        <v>48.6113495261921</v>
      </c>
      <c r="H1584" s="30">
        <v>-3.1863155715365399E-4</v>
      </c>
    </row>
    <row r="1585" spans="1:9" x14ac:dyDescent="0.2">
      <c r="A1585" s="30">
        <v>6.7099379193755997</v>
      </c>
      <c r="C1585" s="30">
        <v>-1.3356046297199201E-3</v>
      </c>
      <c r="G1585" s="30">
        <v>48.6686780165006</v>
      </c>
      <c r="H1585" s="30">
        <v>-2.6053838135774198E-4</v>
      </c>
    </row>
    <row r="1586" spans="1:9" x14ac:dyDescent="0.2">
      <c r="A1586" s="30">
        <v>6.7415171193756001</v>
      </c>
      <c r="C1586" s="30">
        <v>-1.3054479779729599E-3</v>
      </c>
      <c r="G1586" s="30">
        <v>48.717816722479299</v>
      </c>
      <c r="H1586" s="30">
        <v>-1.7649186009933E-4</v>
      </c>
    </row>
    <row r="1587" spans="1:9" x14ac:dyDescent="0.2">
      <c r="A1587" s="30">
        <v>6.7730963193756004</v>
      </c>
      <c r="C1587" s="30">
        <v>-1.3294285512227501E-3</v>
      </c>
      <c r="G1587" s="30">
        <v>48.775145212787798</v>
      </c>
      <c r="H1587" s="30">
        <v>-2.3349432653079001E-4</v>
      </c>
    </row>
    <row r="1588" spans="1:9" x14ac:dyDescent="0.2">
      <c r="A1588" s="30">
        <v>6.8046755193755999</v>
      </c>
      <c r="C1588" s="30">
        <v>-1.3996520917578499E-3</v>
      </c>
      <c r="G1588" s="30">
        <v>48.824283918766497</v>
      </c>
      <c r="H1588" s="30">
        <v>-2.85374024514757E-4</v>
      </c>
    </row>
    <row r="1589" spans="1:9" x14ac:dyDescent="0.2">
      <c r="A1589" s="30">
        <v>6.8362547193756003</v>
      </c>
      <c r="C1589" s="30">
        <v>-1.41473247370923E-3</v>
      </c>
      <c r="G1589" s="30">
        <v>48.881612409074997</v>
      </c>
      <c r="H1589" s="30">
        <v>-2.2068948785904601E-4</v>
      </c>
    </row>
    <row r="1590" spans="1:9" x14ac:dyDescent="0.2">
      <c r="A1590" s="30">
        <v>6.8678339193755997</v>
      </c>
      <c r="C1590" s="30">
        <v>-1.4765261140125901E-3</v>
      </c>
      <c r="G1590" s="30">
        <v>48.930751115053702</v>
      </c>
      <c r="H1590" s="30">
        <v>-2.24385579716765E-4</v>
      </c>
    </row>
    <row r="1591" spans="1:9" x14ac:dyDescent="0.2">
      <c r="A1591" s="30">
        <v>6.8994131193756001</v>
      </c>
      <c r="C1591" s="30">
        <v>-1.4013509028223401E-3</v>
      </c>
      <c r="G1591" s="30">
        <v>48.988079605362202</v>
      </c>
      <c r="H1591" s="30">
        <v>-2.2616121173239299E-4</v>
      </c>
    </row>
    <row r="1592" spans="1:9" x14ac:dyDescent="0.2">
      <c r="A1592" s="30">
        <v>6.9309923193755996</v>
      </c>
      <c r="C1592" s="30">
        <v>-1.3515264103289501E-3</v>
      </c>
      <c r="G1592" s="30">
        <v>49.037218311341</v>
      </c>
      <c r="H1592" s="30">
        <v>-1.9986841080102399E-4</v>
      </c>
    </row>
    <row r="1593" spans="1:9" x14ac:dyDescent="0.2">
      <c r="A1593" s="30">
        <v>6.9625715193755999</v>
      </c>
      <c r="C1593" s="30">
        <v>-1.45593650469169E-3</v>
      </c>
      <c r="G1593" s="30">
        <v>49.0945468016495</v>
      </c>
      <c r="H1593" s="30">
        <v>-1.73008932509133E-4</v>
      </c>
    </row>
    <row r="1594" spans="1:9" x14ac:dyDescent="0.2">
      <c r="A1594" s="30">
        <v>6.9941507193756003</v>
      </c>
      <c r="C1594" s="30">
        <v>-1.5847509737820201E-3</v>
      </c>
      <c r="G1594" s="30">
        <v>49.143685507628199</v>
      </c>
      <c r="H1594" s="30">
        <v>-1.5289957603838999E-4</v>
      </c>
    </row>
    <row r="1595" spans="1:9" x14ac:dyDescent="0.2">
      <c r="A1595" s="30">
        <v>6.9994139193756002</v>
      </c>
      <c r="C1595" s="30">
        <v>-1.6164517905071501E-3</v>
      </c>
      <c r="G1595" s="30">
        <v>49.201013997936698</v>
      </c>
      <c r="H1595" s="30">
        <v>-1.3236535995591201E-4</v>
      </c>
    </row>
    <row r="1596" spans="1:9" x14ac:dyDescent="0.2">
      <c r="A1596" s="30">
        <v>7.0309931193755997</v>
      </c>
      <c r="C1596" s="30">
        <v>-1.63791133904883E-3</v>
      </c>
      <c r="G1596" s="30">
        <v>-1.4309061343740399</v>
      </c>
      <c r="I1596" s="30">
        <v>8.3227913132673703E-4</v>
      </c>
    </row>
    <row r="1597" spans="1:9" x14ac:dyDescent="0.2">
      <c r="A1597" s="30">
        <v>7.0362563193755996</v>
      </c>
      <c r="C1597" s="30">
        <v>-1.6044514345541999E-3</v>
      </c>
      <c r="G1597" s="30">
        <v>-1.39581813063069</v>
      </c>
      <c r="I1597" s="30">
        <v>7.17923166139837E-4</v>
      </c>
    </row>
    <row r="1598" spans="1:9" x14ac:dyDescent="0.2">
      <c r="A1598" s="30">
        <v>7.0625723193756</v>
      </c>
      <c r="C1598" s="30">
        <v>-1.529903136912E-3</v>
      </c>
      <c r="G1598" s="30">
        <v>-1.34318612501567</v>
      </c>
      <c r="I1598" s="30">
        <v>5.5022343519469297E-4</v>
      </c>
    </row>
    <row r="1599" spans="1:9" x14ac:dyDescent="0.2">
      <c r="A1599" s="30">
        <v>7.0941515193756004</v>
      </c>
      <c r="C1599" s="30">
        <v>-1.34714787437992E-3</v>
      </c>
      <c r="G1599" s="30">
        <v>-1.29055411940065</v>
      </c>
      <c r="I1599" s="30">
        <v>5.1691690899878496E-4</v>
      </c>
    </row>
    <row r="1600" spans="1:9" x14ac:dyDescent="0.2">
      <c r="A1600" s="30">
        <v>7.1257307193755999</v>
      </c>
      <c r="C1600" s="30">
        <v>-1.09031195329314E-3</v>
      </c>
      <c r="G1600" s="30">
        <v>-1.23792211378563</v>
      </c>
      <c r="I1600" s="30">
        <v>4.5887169889637699E-4</v>
      </c>
    </row>
    <row r="1601" spans="1:9" x14ac:dyDescent="0.2">
      <c r="A1601" s="30">
        <v>7.1573099193756002</v>
      </c>
      <c r="C1601" s="30">
        <v>-7.3279073950838897E-4</v>
      </c>
      <c r="G1601" s="30">
        <v>-1.18529010817061</v>
      </c>
      <c r="I1601" s="30">
        <v>3.7504786215149098E-4</v>
      </c>
    </row>
    <row r="1602" spans="1:9" x14ac:dyDescent="0.2">
      <c r="A1602" s="30">
        <v>7.1888891193755997</v>
      </c>
      <c r="C1602" s="30">
        <v>-2.7722550597334198E-4</v>
      </c>
      <c r="G1602" s="30">
        <v>-1.13265810255559</v>
      </c>
      <c r="I1602" s="30">
        <v>4.0021942410096702E-4</v>
      </c>
    </row>
    <row r="1603" spans="1:9" x14ac:dyDescent="0.2">
      <c r="A1603" s="30">
        <v>7.2204683193756001</v>
      </c>
      <c r="C1603" s="30">
        <v>3.4687493273243897E-4</v>
      </c>
      <c r="G1603" s="30">
        <v>-1.0800260969405699</v>
      </c>
      <c r="I1603" s="30">
        <v>2.93850409702071E-4</v>
      </c>
    </row>
    <row r="1604" spans="1:9" x14ac:dyDescent="0.2">
      <c r="A1604" s="30">
        <v>7.2520475193756004</v>
      </c>
      <c r="C1604" s="30">
        <v>1.29192155602373E-3</v>
      </c>
      <c r="G1604" s="30">
        <v>-1.0273940913255499</v>
      </c>
      <c r="I1604" s="30">
        <v>8.3137203463547999E-5</v>
      </c>
    </row>
    <row r="1605" spans="1:9" x14ac:dyDescent="0.2">
      <c r="A1605" s="30">
        <v>7.2836267193755999</v>
      </c>
      <c r="C1605" s="30">
        <v>2.28590085383778E-3</v>
      </c>
      <c r="G1605" s="30">
        <v>-0.97476208571052902</v>
      </c>
      <c r="I1605" s="30">
        <v>-5.2869435569162196E-6</v>
      </c>
    </row>
    <row r="1606" spans="1:9" x14ac:dyDescent="0.2">
      <c r="A1606" s="30">
        <v>7.3152059193756003</v>
      </c>
      <c r="C1606" s="30">
        <v>3.4778897661373802E-3</v>
      </c>
      <c r="G1606" s="30">
        <v>-0.92213008009550901</v>
      </c>
      <c r="I1606" s="30">
        <v>-4.5473059551984603E-5</v>
      </c>
    </row>
    <row r="1607" spans="1:9" x14ac:dyDescent="0.2">
      <c r="A1607" s="30">
        <v>7.3362587193755999</v>
      </c>
      <c r="C1607" s="30">
        <v>4.2805729004430004E-3</v>
      </c>
      <c r="G1607" s="30">
        <v>-0.86949807448048799</v>
      </c>
      <c r="I1607" s="30">
        <v>2.1009328279330499E-5</v>
      </c>
    </row>
    <row r="1608" spans="1:9" x14ac:dyDescent="0.2">
      <c r="A1608" s="30">
        <v>7.3467851193755997</v>
      </c>
      <c r="C1608" s="30">
        <v>4.7278536899722501E-3</v>
      </c>
      <c r="G1608" s="30">
        <v>-0.81686606886546798</v>
      </c>
      <c r="I1608" s="30">
        <v>1.0079847797306E-4</v>
      </c>
    </row>
    <row r="1609" spans="1:9" x14ac:dyDescent="0.2">
      <c r="A1609" s="30">
        <v>7.3783643193756001</v>
      </c>
      <c r="C1609" s="30">
        <v>6.1608885706642101E-3</v>
      </c>
      <c r="G1609" s="30">
        <v>-0.76423406325044796</v>
      </c>
      <c r="I1609" s="30">
        <v>1.79211162247387E-4</v>
      </c>
    </row>
    <row r="1610" spans="1:9" x14ac:dyDescent="0.2">
      <c r="A1610" s="30">
        <v>7.3994171193755998</v>
      </c>
      <c r="C1610" s="30">
        <v>7.3140777106672902E-3</v>
      </c>
      <c r="G1610" s="30">
        <v>-0.71160205763542805</v>
      </c>
      <c r="I1610" s="30">
        <v>3.1339961948071202E-4</v>
      </c>
    </row>
    <row r="1611" spans="1:9" x14ac:dyDescent="0.2">
      <c r="A1611" s="30">
        <v>7.4099435193755996</v>
      </c>
      <c r="C1611" s="30">
        <v>7.9480230887168206E-3</v>
      </c>
      <c r="G1611" s="30">
        <v>-0.65897005202040804</v>
      </c>
      <c r="I1611" s="30">
        <v>3.2319147662170197E-4</v>
      </c>
    </row>
    <row r="1612" spans="1:9" x14ac:dyDescent="0.2">
      <c r="A1612" s="30">
        <v>7.4415227193755999</v>
      </c>
      <c r="C1612" s="30">
        <v>9.6743977161851801E-3</v>
      </c>
      <c r="G1612" s="30">
        <v>-0.60633804640538802</v>
      </c>
      <c r="I1612" s="30">
        <v>2.33542887457218E-4</v>
      </c>
    </row>
    <row r="1613" spans="1:9" x14ac:dyDescent="0.2">
      <c r="A1613" s="30">
        <v>7.4467859193755999</v>
      </c>
      <c r="C1613" s="30">
        <v>9.9404612201254901E-3</v>
      </c>
      <c r="G1613" s="30">
        <v>-0.553706040790367</v>
      </c>
      <c r="I1613" s="30">
        <v>1.30732149430366E-4</v>
      </c>
    </row>
    <row r="1614" spans="1:9" x14ac:dyDescent="0.2">
      <c r="A1614" s="30">
        <v>7.4731019193756003</v>
      </c>
      <c r="C1614" s="30">
        <v>1.12833888607338E-2</v>
      </c>
      <c r="G1614" s="30">
        <v>-0.50107403517534699</v>
      </c>
      <c r="I1614" s="30">
        <v>5.7257607760161402E-5</v>
      </c>
    </row>
    <row r="1615" spans="1:9" x14ac:dyDescent="0.2">
      <c r="A1615" s="30">
        <v>7.5046811193755998</v>
      </c>
      <c r="C1615" s="30">
        <v>1.2994725426090399E-2</v>
      </c>
      <c r="G1615" s="30">
        <v>-0.44844202956032703</v>
      </c>
      <c r="I1615" s="30">
        <v>4.4341875104350298E-6</v>
      </c>
    </row>
    <row r="1616" spans="1:9" x14ac:dyDescent="0.2">
      <c r="A1616" s="30">
        <v>7.5362603193756001</v>
      </c>
      <c r="C1616" s="30">
        <v>1.4773995004702599E-2</v>
      </c>
      <c r="G1616" s="30">
        <v>-0.39581002394530701</v>
      </c>
      <c r="I1616" s="30">
        <v>-2.8497157627988998E-5</v>
      </c>
    </row>
    <row r="1617" spans="1:9" x14ac:dyDescent="0.2">
      <c r="A1617" s="30">
        <v>7.5573131193755998</v>
      </c>
      <c r="C1617" s="30">
        <v>1.6029506901731602E-2</v>
      </c>
      <c r="G1617" s="30">
        <v>-0.34317801833028699</v>
      </c>
      <c r="I1617" s="30">
        <v>-4.4799739872928598E-5</v>
      </c>
    </row>
    <row r="1618" spans="1:9" x14ac:dyDescent="0.2">
      <c r="A1618" s="30">
        <v>7.5678395193755996</v>
      </c>
      <c r="C1618" s="30">
        <v>1.6655412139944599E-2</v>
      </c>
      <c r="G1618" s="30">
        <v>-0.29054601271526598</v>
      </c>
      <c r="I1618" s="30">
        <v>-2.6578593280178601E-5</v>
      </c>
    </row>
    <row r="1619" spans="1:9" x14ac:dyDescent="0.2">
      <c r="A1619" s="30">
        <v>7.5994187193756</v>
      </c>
      <c r="C1619" s="30">
        <v>1.8326641348721699E-2</v>
      </c>
      <c r="G1619" s="30">
        <v>-0.23791400710024599</v>
      </c>
      <c r="I1619" s="30">
        <v>-5.3793834266963202E-5</v>
      </c>
    </row>
    <row r="1620" spans="1:9" x14ac:dyDescent="0.2">
      <c r="A1620" s="30">
        <v>7.6046819193755999</v>
      </c>
      <c r="C1620" s="30">
        <v>1.8624460764034501E-2</v>
      </c>
      <c r="G1620" s="30">
        <v>-0.185282001485226</v>
      </c>
      <c r="I1620" s="30">
        <v>-9.9485214667367893E-5</v>
      </c>
    </row>
    <row r="1621" spans="1:9" x14ac:dyDescent="0.2">
      <c r="A1621" s="30">
        <v>7.6362611193756003</v>
      </c>
      <c r="C1621" s="30">
        <v>2.04264380012825E-2</v>
      </c>
      <c r="G1621" s="30">
        <v>-0.13264999587020601</v>
      </c>
      <c r="I1621" s="30">
        <v>-8.5271618236923506E-5</v>
      </c>
    </row>
    <row r="1622" spans="1:9" x14ac:dyDescent="0.2">
      <c r="A1622" s="30">
        <v>7.6573139193755999</v>
      </c>
      <c r="C1622" s="30">
        <v>2.1632196960253699E-2</v>
      </c>
      <c r="G1622" s="30">
        <v>-7.1245989319349098E-2</v>
      </c>
      <c r="I1622" s="30">
        <v>-3.98315752361637E-5</v>
      </c>
    </row>
    <row r="1623" spans="1:9" x14ac:dyDescent="0.2">
      <c r="A1623" s="30">
        <v>7.6678403193755997</v>
      </c>
      <c r="C1623" s="30">
        <v>2.2261704044691698E-2</v>
      </c>
      <c r="G1623" s="30">
        <v>-1.8613983704328901E-2</v>
      </c>
      <c r="I1623" s="30">
        <v>-1.2898154584971001E-4</v>
      </c>
    </row>
    <row r="1624" spans="1:9" x14ac:dyDescent="0.2">
      <c r="A1624" s="30">
        <v>7.6994195193756001</v>
      </c>
      <c r="C1624" s="30">
        <v>2.4105700696592701E-2</v>
      </c>
      <c r="G1624" s="30">
        <v>3.40180219106914E-2</v>
      </c>
      <c r="I1624" s="30">
        <v>-2.6111921230624401E-4</v>
      </c>
    </row>
    <row r="1625" spans="1:9" x14ac:dyDescent="0.2">
      <c r="A1625" s="30">
        <v>7.7046827193756</v>
      </c>
      <c r="C1625" s="30">
        <v>2.4401346388643601E-2</v>
      </c>
      <c r="G1625" s="30">
        <v>8.6650027525711604E-2</v>
      </c>
      <c r="I1625" s="30">
        <v>-2.1485569254721599E-4</v>
      </c>
    </row>
    <row r="1626" spans="1:9" x14ac:dyDescent="0.2">
      <c r="A1626" s="30">
        <v>7.7309987193755996</v>
      </c>
      <c r="C1626" s="30">
        <v>2.58736237354401E-2</v>
      </c>
      <c r="G1626" s="30">
        <v>0.13928203314073201</v>
      </c>
      <c r="I1626" s="30">
        <v>-2.2289856339753801E-4</v>
      </c>
    </row>
    <row r="1627" spans="1:9" x14ac:dyDescent="0.2">
      <c r="A1627" s="30">
        <v>7.7625779193755999</v>
      </c>
      <c r="C1627" s="30">
        <v>2.7398031680001201E-2</v>
      </c>
      <c r="G1627" s="30">
        <v>0.191914038755752</v>
      </c>
      <c r="I1627" s="30">
        <v>-1.5268326731232299E-4</v>
      </c>
    </row>
    <row r="1628" spans="1:9" x14ac:dyDescent="0.2">
      <c r="A1628" s="30">
        <v>7.7941571193756003</v>
      </c>
      <c r="C1628" s="30">
        <v>2.8879137130172899E-2</v>
      </c>
      <c r="G1628" s="30">
        <v>0.24454604437077199</v>
      </c>
      <c r="I1628" s="30">
        <v>-1.6900756798891799E-4</v>
      </c>
    </row>
    <row r="1629" spans="1:9" x14ac:dyDescent="0.2">
      <c r="A1629" s="30">
        <v>7.8204731193755999</v>
      </c>
      <c r="C1629" s="30">
        <v>3.01623781434181E-2</v>
      </c>
      <c r="G1629" s="30">
        <v>0.297178049985792</v>
      </c>
      <c r="I1629" s="30">
        <v>-2.0479731364731699E-4</v>
      </c>
    </row>
    <row r="1630" spans="1:9" x14ac:dyDescent="0.2">
      <c r="A1630" s="30">
        <v>7.8257363193755998</v>
      </c>
      <c r="C1630" s="30">
        <v>3.04425293796836E-2</v>
      </c>
      <c r="G1630" s="30">
        <v>0.34981005560081202</v>
      </c>
      <c r="I1630" s="30">
        <v>-1.61932299592725E-4</v>
      </c>
    </row>
    <row r="1631" spans="1:9" x14ac:dyDescent="0.2">
      <c r="A1631" s="30">
        <v>7.8573155193756001</v>
      </c>
      <c r="C1631" s="30">
        <v>3.2259800166283999E-2</v>
      </c>
      <c r="G1631" s="30">
        <v>0.40244206121583298</v>
      </c>
      <c r="I1631" s="30">
        <v>-1.10334735288574E-4</v>
      </c>
    </row>
    <row r="1632" spans="1:9" x14ac:dyDescent="0.2">
      <c r="A1632" s="30">
        <v>7.8731051193755999</v>
      </c>
      <c r="C1632" s="30">
        <v>3.3197381544557897E-2</v>
      </c>
      <c r="G1632" s="30">
        <v>0.455074066830853</v>
      </c>
      <c r="I1632" s="30">
        <v>-8.4542949064710695E-5</v>
      </c>
    </row>
    <row r="1633" spans="1:9" x14ac:dyDescent="0.2">
      <c r="A1633" s="30">
        <v>7.8888947193755996</v>
      </c>
      <c r="C1633" s="30">
        <v>3.4206800572792601E-2</v>
      </c>
      <c r="G1633" s="30">
        <v>0.50770607244587296</v>
      </c>
      <c r="I1633" s="30">
        <v>-9.7440138619734603E-5</v>
      </c>
    </row>
    <row r="1634" spans="1:9" x14ac:dyDescent="0.2">
      <c r="A1634" s="30">
        <v>7.9152107193756001</v>
      </c>
      <c r="C1634" s="30">
        <v>3.5881762285118697E-2</v>
      </c>
      <c r="G1634" s="30">
        <v>0.56033807806089297</v>
      </c>
      <c r="I1634" s="30">
        <v>-4.1629594937547798E-5</v>
      </c>
    </row>
    <row r="1635" spans="1:9" x14ac:dyDescent="0.2">
      <c r="A1635" s="30">
        <v>7.9204739193756</v>
      </c>
      <c r="C1635" s="30">
        <v>3.6294523588994203E-2</v>
      </c>
      <c r="G1635" s="30">
        <v>0.61297008367591299</v>
      </c>
      <c r="I1635" s="30">
        <v>-5.22605079845497E-5</v>
      </c>
    </row>
    <row r="1636" spans="1:9" x14ac:dyDescent="0.2">
      <c r="A1636" s="30">
        <v>7.9520531193756003</v>
      </c>
      <c r="C1636" s="30">
        <v>3.8464970781243897E-2</v>
      </c>
      <c r="G1636" s="30">
        <v>0.66560208929093401</v>
      </c>
      <c r="I1636" s="30">
        <v>-1.6862983736304501E-4</v>
      </c>
    </row>
    <row r="1637" spans="1:9" x14ac:dyDescent="0.2">
      <c r="A1637" s="30">
        <v>7.9573163193756002</v>
      </c>
      <c r="C1637" s="30">
        <v>3.88111956347112E-2</v>
      </c>
      <c r="G1637" s="30">
        <v>0.71823409490595402</v>
      </c>
      <c r="I1637" s="30">
        <v>-2.2916428131288899E-4</v>
      </c>
    </row>
    <row r="1638" spans="1:9" x14ac:dyDescent="0.2">
      <c r="A1638" s="30">
        <v>7.9836323193755998</v>
      </c>
      <c r="C1638" s="30">
        <v>4.0516932212155798E-2</v>
      </c>
      <c r="G1638" s="30">
        <v>0.77086610052097404</v>
      </c>
      <c r="I1638" s="30">
        <v>-2.1093716986998401E-4</v>
      </c>
    </row>
    <row r="1639" spans="1:9" x14ac:dyDescent="0.2">
      <c r="A1639" s="30">
        <v>8.0046851193755995</v>
      </c>
      <c r="C1639" s="30">
        <v>4.1855684156252099E-2</v>
      </c>
      <c r="G1639" s="30">
        <v>0.82349810613599395</v>
      </c>
      <c r="I1639" s="30">
        <v>-1.4047498081463499E-4</v>
      </c>
    </row>
    <row r="1640" spans="1:9" x14ac:dyDescent="0.2">
      <c r="A1640" s="30">
        <v>8.0152115193755993</v>
      </c>
      <c r="C1640" s="30">
        <v>4.2493000769290003E-2</v>
      </c>
      <c r="G1640" s="30">
        <v>0.87613011175101396</v>
      </c>
      <c r="I1640" s="30">
        <v>-1.4781557350735199E-4</v>
      </c>
    </row>
    <row r="1641" spans="1:9" x14ac:dyDescent="0.2">
      <c r="A1641" s="30">
        <v>8.0467907193756005</v>
      </c>
      <c r="C1641" s="30">
        <v>4.4542467101568797E-2</v>
      </c>
      <c r="G1641" s="30">
        <v>0.92876211736603498</v>
      </c>
      <c r="I1641" s="30">
        <v>-2.2661512805292701E-4</v>
      </c>
    </row>
    <row r="1642" spans="1:9" x14ac:dyDescent="0.2">
      <c r="A1642" s="30">
        <v>8.0783699193756</v>
      </c>
      <c r="C1642" s="30">
        <v>4.64647024435857E-2</v>
      </c>
      <c r="G1642" s="30">
        <v>0.98139412298105499</v>
      </c>
      <c r="I1642" s="30">
        <v>-2.5811721328412298E-4</v>
      </c>
    </row>
    <row r="1643" spans="1:9" x14ac:dyDescent="0.2">
      <c r="A1643" s="30">
        <v>8.0941595193755997</v>
      </c>
      <c r="C1643" s="30">
        <v>4.7430421853379798E-2</v>
      </c>
      <c r="G1643" s="30">
        <v>1.0340261285960699</v>
      </c>
      <c r="I1643" s="30">
        <v>-2.9438719485875702E-4</v>
      </c>
    </row>
    <row r="1644" spans="1:9" x14ac:dyDescent="0.2">
      <c r="A1644" s="30">
        <v>8.1099491193755995</v>
      </c>
      <c r="C1644" s="30">
        <v>4.8381606680703203E-2</v>
      </c>
      <c r="G1644" s="30">
        <v>1.0866581342110999</v>
      </c>
      <c r="I1644" s="30">
        <v>-2.99054073412971E-4</v>
      </c>
    </row>
    <row r="1645" spans="1:9" x14ac:dyDescent="0.2">
      <c r="A1645" s="30">
        <v>8.1415283193756007</v>
      </c>
      <c r="C1645" s="30">
        <v>5.0304361238184298E-2</v>
      </c>
      <c r="G1645" s="30">
        <v>1.1392901398261199</v>
      </c>
      <c r="I1645" s="30">
        <v>-1.78262722828055E-4</v>
      </c>
    </row>
    <row r="1646" spans="1:9" x14ac:dyDescent="0.2">
      <c r="A1646" s="30">
        <v>8.1731075193756002</v>
      </c>
      <c r="C1646" s="30">
        <v>5.2198450746123601E-2</v>
      </c>
      <c r="G1646" s="30">
        <v>1.1919221454411399</v>
      </c>
      <c r="I1646" s="30">
        <v>-4.3384803162187599E-5</v>
      </c>
    </row>
    <row r="1647" spans="1:9" x14ac:dyDescent="0.2">
      <c r="A1647" s="30">
        <v>8.1941603193755999</v>
      </c>
      <c r="C1647" s="30">
        <v>5.3337674540683999E-2</v>
      </c>
      <c r="G1647" s="30">
        <v>1.25332615199199</v>
      </c>
      <c r="I1647" s="30">
        <v>-4.8807409045677999E-6</v>
      </c>
    </row>
    <row r="1648" spans="1:9" x14ac:dyDescent="0.2">
      <c r="A1648" s="30">
        <v>8.2046867193755997</v>
      </c>
      <c r="C1648" s="30">
        <v>5.3918139936190199E-2</v>
      </c>
      <c r="G1648" s="30">
        <v>1.3059581576070101</v>
      </c>
      <c r="I1648" s="30">
        <v>1.1020527661789901E-5</v>
      </c>
    </row>
    <row r="1649" spans="1:9" x14ac:dyDescent="0.2">
      <c r="A1649" s="30">
        <v>8.2415291193756008</v>
      </c>
      <c r="C1649" s="30">
        <v>5.5831861555525802E-2</v>
      </c>
      <c r="G1649" s="30">
        <v>1.3585901632220301</v>
      </c>
      <c r="I1649" s="30">
        <v>3.6727107851537802E-5</v>
      </c>
    </row>
    <row r="1650" spans="1:9" x14ac:dyDescent="0.2">
      <c r="A1650" s="30">
        <v>8.2467923193756008</v>
      </c>
      <c r="C1650" s="30">
        <v>5.6120865826447798E-2</v>
      </c>
      <c r="G1650" s="30">
        <v>1.4112221688370501</v>
      </c>
      <c r="I1650" s="30">
        <v>9.9915682900337497E-5</v>
      </c>
    </row>
    <row r="1651" spans="1:9" x14ac:dyDescent="0.2">
      <c r="A1651" s="30">
        <v>8.2731083193756003</v>
      </c>
      <c r="C1651" s="30">
        <v>5.7463524718237902E-2</v>
      </c>
      <c r="G1651" s="30">
        <v>1.4638541744520699</v>
      </c>
      <c r="I1651" s="30">
        <v>1.96290040512749E-4</v>
      </c>
    </row>
    <row r="1652" spans="1:9" x14ac:dyDescent="0.2">
      <c r="A1652" s="30">
        <v>8.3046875193755998</v>
      </c>
      <c r="C1652" s="30">
        <v>5.9066972331344003E-2</v>
      </c>
      <c r="G1652" s="30">
        <v>1.5164861800670899</v>
      </c>
      <c r="I1652" s="30">
        <v>2.7779729938481098E-4</v>
      </c>
    </row>
    <row r="1653" spans="1:9" x14ac:dyDescent="0.2">
      <c r="A1653" s="30">
        <v>8.3362667193755993</v>
      </c>
      <c r="C1653" s="30">
        <v>6.04401524745223E-2</v>
      </c>
      <c r="G1653" s="30">
        <v>1.5691181856821099</v>
      </c>
      <c r="I1653" s="30">
        <v>2.4707273471905299E-4</v>
      </c>
    </row>
    <row r="1654" spans="1:9" x14ac:dyDescent="0.2">
      <c r="A1654" s="30">
        <v>8.3678459193756005</v>
      </c>
      <c r="C1654" s="30">
        <v>6.1728695128061201E-2</v>
      </c>
      <c r="G1654" s="30">
        <v>1.6217501912971299</v>
      </c>
      <c r="I1654" s="30">
        <v>1.17662682094944E-4</v>
      </c>
    </row>
    <row r="1655" spans="1:9" x14ac:dyDescent="0.2">
      <c r="A1655" s="30">
        <v>8.3731091193756004</v>
      </c>
      <c r="C1655" s="30">
        <v>6.1914984770646997E-2</v>
      </c>
      <c r="G1655" s="30">
        <v>1.67438219691215</v>
      </c>
      <c r="I1655" s="30">
        <v>3.3170980323442001E-5</v>
      </c>
    </row>
    <row r="1656" spans="1:9" x14ac:dyDescent="0.2">
      <c r="A1656" s="30">
        <v>8.3994251193756</v>
      </c>
      <c r="C1656" s="30">
        <v>6.2820404275974406E-2</v>
      </c>
      <c r="G1656" s="30">
        <v>1.72701420252717</v>
      </c>
      <c r="I1656" s="30">
        <v>9.9691966919410893E-6</v>
      </c>
    </row>
    <row r="1657" spans="1:9" x14ac:dyDescent="0.2">
      <c r="A1657" s="30">
        <v>8.4310043193755995</v>
      </c>
      <c r="C1657" s="30">
        <v>6.4146941888059097E-2</v>
      </c>
      <c r="G1657" s="30">
        <v>1.77964620814219</v>
      </c>
      <c r="I1657" s="30">
        <v>8.3473070253113106E-5</v>
      </c>
    </row>
    <row r="1658" spans="1:9" x14ac:dyDescent="0.2">
      <c r="A1658" s="30">
        <v>8.4467939193755992</v>
      </c>
      <c r="C1658" s="30">
        <v>6.4900441207197901E-2</v>
      </c>
      <c r="G1658" s="30">
        <v>1.83227821375721</v>
      </c>
      <c r="I1658" s="30">
        <v>2.3431265117973199E-4</v>
      </c>
    </row>
    <row r="1659" spans="1:9" x14ac:dyDescent="0.2">
      <c r="A1659" s="30">
        <v>8.4625835193756007</v>
      </c>
      <c r="C1659" s="30">
        <v>6.5717389160100795E-2</v>
      </c>
      <c r="G1659" s="30">
        <v>1.88491021937223</v>
      </c>
      <c r="I1659" s="30">
        <v>2.7507555877678001E-4</v>
      </c>
    </row>
    <row r="1660" spans="1:9" x14ac:dyDescent="0.2">
      <c r="A1660" s="30">
        <v>8.4941627193756002</v>
      </c>
      <c r="C1660" s="30">
        <v>6.7356378967379393E-2</v>
      </c>
      <c r="G1660" s="30">
        <v>1.93754222498725</v>
      </c>
      <c r="I1660" s="30">
        <v>2.5425800216690201E-4</v>
      </c>
    </row>
    <row r="1661" spans="1:9" x14ac:dyDescent="0.2">
      <c r="A1661" s="30">
        <v>8.4994259193756001</v>
      </c>
      <c r="C1661" s="30">
        <v>6.7652902884097699E-2</v>
      </c>
      <c r="G1661" s="30">
        <v>1.9901742306022701</v>
      </c>
      <c r="I1661" s="30">
        <v>9.7156663423941803E-5</v>
      </c>
    </row>
    <row r="1662" spans="1:9" x14ac:dyDescent="0.2">
      <c r="A1662" s="30">
        <v>8.5257419193755997</v>
      </c>
      <c r="C1662" s="30">
        <v>6.9230765333182495E-2</v>
      </c>
      <c r="G1662" s="30">
        <v>2.0428062362172899</v>
      </c>
      <c r="I1662" s="30">
        <v>2.1726486470308699E-5</v>
      </c>
    </row>
    <row r="1663" spans="1:9" x14ac:dyDescent="0.2">
      <c r="A1663" s="30">
        <v>8.5467947193755993</v>
      </c>
      <c r="C1663" s="30">
        <v>7.0533794219705195E-2</v>
      </c>
      <c r="G1663" s="30">
        <v>2.0954382418323201</v>
      </c>
      <c r="I1663" s="30">
        <v>2.6970028457205899E-5</v>
      </c>
    </row>
    <row r="1664" spans="1:9" x14ac:dyDescent="0.2">
      <c r="A1664" s="30">
        <v>8.5573211193755991</v>
      </c>
      <c r="C1664" s="30">
        <v>7.1230846543980195E-2</v>
      </c>
      <c r="G1664" s="30">
        <v>2.1480702474473401</v>
      </c>
      <c r="I1664" s="30">
        <v>2.9716005175032699E-5</v>
      </c>
    </row>
    <row r="1665" spans="1:9" x14ac:dyDescent="0.2">
      <c r="A1665" s="30">
        <v>8.5889003193756004</v>
      </c>
      <c r="C1665" s="30">
        <v>7.3518294716200694E-2</v>
      </c>
      <c r="G1665" s="30">
        <v>2.2007022530623601</v>
      </c>
      <c r="I1665" s="30">
        <v>3.81746470429113E-5</v>
      </c>
    </row>
    <row r="1666" spans="1:9" x14ac:dyDescent="0.2">
      <c r="A1666" s="30">
        <v>8.6204795193755999</v>
      </c>
      <c r="C1666" s="30">
        <v>7.59959554958234E-2</v>
      </c>
      <c r="G1666" s="30">
        <v>2.2533342586773801</v>
      </c>
      <c r="I1666" s="30">
        <v>-2.2150256616439201E-5</v>
      </c>
    </row>
    <row r="1667" spans="1:9" x14ac:dyDescent="0.2">
      <c r="A1667" s="30">
        <v>8.6257427193755998</v>
      </c>
      <c r="C1667" s="30">
        <v>7.6486416365256396E-2</v>
      </c>
      <c r="G1667" s="30">
        <v>2.3059662642924001</v>
      </c>
      <c r="I1667" s="30">
        <v>-9.5790365128863603E-6</v>
      </c>
    </row>
    <row r="1668" spans="1:9" x14ac:dyDescent="0.2">
      <c r="A1668" s="30">
        <v>8.6520587193755993</v>
      </c>
      <c r="C1668" s="30">
        <v>7.9198214856303503E-2</v>
      </c>
      <c r="G1668" s="30">
        <v>2.3585982699074202</v>
      </c>
      <c r="I1668" s="30">
        <v>3.1871553499744201E-5</v>
      </c>
    </row>
    <row r="1669" spans="1:9" x14ac:dyDescent="0.2">
      <c r="A1669" s="30">
        <v>8.6783747193756007</v>
      </c>
      <c r="C1669" s="30">
        <v>8.2489492964515798E-2</v>
      </c>
      <c r="G1669" s="30">
        <v>2.4112302755224402</v>
      </c>
      <c r="I1669" s="30">
        <v>9.7530450154143693E-5</v>
      </c>
    </row>
    <row r="1670" spans="1:9" x14ac:dyDescent="0.2">
      <c r="A1670" s="30">
        <v>8.6836379193756006</v>
      </c>
      <c r="C1670" s="30">
        <v>8.3210468846808994E-2</v>
      </c>
      <c r="G1670" s="30">
        <v>2.4638622811374602</v>
      </c>
      <c r="I1670" s="30">
        <v>6.9449315327499103E-5</v>
      </c>
    </row>
    <row r="1671" spans="1:9" x14ac:dyDescent="0.2">
      <c r="A1671" s="30">
        <v>8.6994275193756003</v>
      </c>
      <c r="C1671" s="30">
        <v>8.5541883942713504E-2</v>
      </c>
      <c r="G1671" s="30">
        <v>2.5164942867524802</v>
      </c>
      <c r="I1671" s="30">
        <v>4.7105229700919097E-5</v>
      </c>
    </row>
    <row r="1672" spans="1:9" x14ac:dyDescent="0.2">
      <c r="A1672" s="30">
        <v>8.7152171193756001</v>
      </c>
      <c r="C1672" s="30">
        <v>8.8291185585812601E-2</v>
      </c>
      <c r="G1672" s="30">
        <v>2.5778982933033299</v>
      </c>
      <c r="I1672" s="30">
        <v>7.1340913262305899E-5</v>
      </c>
    </row>
    <row r="1673" spans="1:9" x14ac:dyDescent="0.2">
      <c r="A1673" s="30">
        <v>8.7310067193755998</v>
      </c>
      <c r="C1673" s="30">
        <v>9.1577657025134804E-2</v>
      </c>
      <c r="G1673" s="30">
        <v>2.6305302989183499</v>
      </c>
      <c r="I1673" s="30">
        <v>4.2038016836671603E-5</v>
      </c>
    </row>
    <row r="1674" spans="1:9" x14ac:dyDescent="0.2">
      <c r="A1674" s="30">
        <v>8.7415331193755996</v>
      </c>
      <c r="C1674" s="30">
        <v>9.4059181438464395E-2</v>
      </c>
      <c r="G1674" s="30">
        <v>2.6831623045333699</v>
      </c>
      <c r="I1674" s="30">
        <v>-9.2473394636249996E-5</v>
      </c>
    </row>
    <row r="1675" spans="1:9" x14ac:dyDescent="0.2">
      <c r="A1675" s="30">
        <v>8.7467963193755995</v>
      </c>
      <c r="C1675" s="30">
        <v>9.5384836803147494E-2</v>
      </c>
      <c r="G1675" s="30">
        <v>2.7357943101483899</v>
      </c>
      <c r="I1675" s="30">
        <v>-1.8361908819098001E-4</v>
      </c>
    </row>
    <row r="1676" spans="1:9" x14ac:dyDescent="0.2">
      <c r="A1676" s="30">
        <v>8.7520595193755995</v>
      </c>
      <c r="C1676" s="30">
        <v>9.6790318845140597E-2</v>
      </c>
      <c r="G1676" s="30">
        <v>2.7884263157634099</v>
      </c>
      <c r="I1676" s="30">
        <v>-2.4490868785426498E-4</v>
      </c>
    </row>
    <row r="1677" spans="1:9" x14ac:dyDescent="0.2">
      <c r="A1677" s="30">
        <v>8.7625859193755993</v>
      </c>
      <c r="C1677" s="30">
        <v>9.9752950497449699E-2</v>
      </c>
      <c r="G1677" s="30">
        <v>2.84105832137843</v>
      </c>
      <c r="I1677" s="30">
        <v>-1.6729508055985E-4</v>
      </c>
    </row>
    <row r="1678" spans="1:9" x14ac:dyDescent="0.2">
      <c r="A1678" s="30">
        <v>8.7731123193756009</v>
      </c>
      <c r="C1678" s="30">
        <v>0.10306674336305501</v>
      </c>
      <c r="G1678" s="30">
        <v>2.89369032699345</v>
      </c>
      <c r="I1678" s="30">
        <v>-4.5213704527711001E-5</v>
      </c>
    </row>
    <row r="1679" spans="1:9" x14ac:dyDescent="0.2">
      <c r="A1679" s="30">
        <v>8.7783755193756008</v>
      </c>
      <c r="C1679" s="30">
        <v>0.104846610649227</v>
      </c>
      <c r="G1679" s="30">
        <v>2.94632233260847</v>
      </c>
      <c r="I1679" s="30">
        <v>-1.7842396251215501E-5</v>
      </c>
    </row>
    <row r="1680" spans="1:9" x14ac:dyDescent="0.2">
      <c r="A1680" s="30">
        <v>8.7836387193756007</v>
      </c>
      <c r="C1680" s="30">
        <v>0.10672013009164801</v>
      </c>
      <c r="G1680" s="30">
        <v>2.99895433822349</v>
      </c>
      <c r="I1680" s="30">
        <v>1.1787283989942501E-4</v>
      </c>
    </row>
    <row r="1681" spans="1:9" x14ac:dyDescent="0.2">
      <c r="A1681" s="30">
        <v>8.7889019193756006</v>
      </c>
      <c r="C1681" s="30">
        <v>0.10866438425322</v>
      </c>
      <c r="G1681" s="30">
        <v>3.0515863438385198</v>
      </c>
      <c r="I1681" s="30">
        <v>2.1947968965241801E-4</v>
      </c>
    </row>
    <row r="1682" spans="1:9" x14ac:dyDescent="0.2">
      <c r="A1682" s="30">
        <v>8.7994283193756004</v>
      </c>
      <c r="C1682" s="30">
        <v>0.112772489703752</v>
      </c>
      <c r="G1682" s="30">
        <v>3.1042183494535398</v>
      </c>
      <c r="I1682" s="30">
        <v>2.0462659498990301E-4</v>
      </c>
    </row>
    <row r="1683" spans="1:9" x14ac:dyDescent="0.2">
      <c r="A1683" s="30">
        <v>8.8046915193756004</v>
      </c>
      <c r="C1683" s="30">
        <v>0.11495773148687199</v>
      </c>
      <c r="G1683" s="30">
        <v>3.1568503550685501</v>
      </c>
      <c r="I1683" s="30">
        <v>2.3203525350499999E-4</v>
      </c>
    </row>
    <row r="1684" spans="1:9" x14ac:dyDescent="0.2">
      <c r="A1684" s="30">
        <v>8.8099547193756003</v>
      </c>
      <c r="C1684" s="30">
        <v>0.11720999331179301</v>
      </c>
      <c r="G1684" s="30">
        <v>3.2094823606835798</v>
      </c>
      <c r="I1684" s="30">
        <v>2.8544282656143801E-4</v>
      </c>
    </row>
    <row r="1685" spans="1:9" x14ac:dyDescent="0.2">
      <c r="A1685" s="30">
        <v>8.8152179193756002</v>
      </c>
      <c r="C1685" s="30">
        <v>0.119564380110889</v>
      </c>
      <c r="G1685" s="30">
        <v>3.2621143662985999</v>
      </c>
      <c r="I1685" s="30">
        <v>2.3118178940207499E-4</v>
      </c>
    </row>
    <row r="1686" spans="1:9" x14ac:dyDescent="0.2">
      <c r="A1686" s="30">
        <v>8.8257443193756</v>
      </c>
      <c r="C1686" s="30">
        <v>0.12467384991614899</v>
      </c>
      <c r="G1686" s="30">
        <v>3.3147463719136199</v>
      </c>
      <c r="I1686" s="30">
        <v>6.6809172910114195E-5</v>
      </c>
    </row>
    <row r="1687" spans="1:9" x14ac:dyDescent="0.2">
      <c r="A1687" s="30">
        <v>8.8310075193755999</v>
      </c>
      <c r="C1687" s="30">
        <v>0.12742237140972301</v>
      </c>
      <c r="G1687" s="30">
        <v>3.3673783775286399</v>
      </c>
      <c r="I1687" s="30">
        <v>-9.7841736001175201E-6</v>
      </c>
    </row>
    <row r="1688" spans="1:9" x14ac:dyDescent="0.2">
      <c r="A1688" s="30">
        <v>8.8362707193755998</v>
      </c>
      <c r="C1688" s="30">
        <v>0.13027223492697401</v>
      </c>
      <c r="G1688" s="30">
        <v>3.4200103831436599</v>
      </c>
      <c r="I1688" s="30">
        <v>9.7470125088859898E-5</v>
      </c>
    </row>
    <row r="1689" spans="1:9" x14ac:dyDescent="0.2">
      <c r="A1689" s="30">
        <v>8.8415339193755997</v>
      </c>
      <c r="C1689" s="30">
        <v>0.13321182304262</v>
      </c>
      <c r="G1689" s="30">
        <v>3.4726423887586799</v>
      </c>
      <c r="I1689" s="30">
        <v>1.9022626800089699E-4</v>
      </c>
    </row>
    <row r="1690" spans="1:9" x14ac:dyDescent="0.2">
      <c r="A1690" s="30">
        <v>8.8467971193755996</v>
      </c>
      <c r="C1690" s="30">
        <v>0.136282300617489</v>
      </c>
      <c r="G1690" s="30">
        <v>3.5252743943736999</v>
      </c>
      <c r="I1690" s="30">
        <v>2.9286549202315302E-4</v>
      </c>
    </row>
    <row r="1691" spans="1:9" x14ac:dyDescent="0.2">
      <c r="A1691" s="30">
        <v>8.8520603193755996</v>
      </c>
      <c r="C1691" s="30">
        <v>0.13949841192813101</v>
      </c>
      <c r="G1691" s="30">
        <v>3.57790639998872</v>
      </c>
      <c r="I1691" s="30">
        <v>3.3810996408964201E-4</v>
      </c>
    </row>
    <row r="1692" spans="1:9" x14ac:dyDescent="0.2">
      <c r="A1692" s="30">
        <v>8.8573235193755995</v>
      </c>
      <c r="C1692" s="30">
        <v>0.142833303332185</v>
      </c>
      <c r="G1692" s="30">
        <v>3.63053840560374</v>
      </c>
      <c r="I1692" s="30">
        <v>4.34797158541875E-4</v>
      </c>
    </row>
    <row r="1693" spans="1:9" x14ac:dyDescent="0.2">
      <c r="A1693" s="30">
        <v>8.8625867193755994</v>
      </c>
      <c r="C1693" s="30">
        <v>0.14629345146664199</v>
      </c>
      <c r="G1693" s="30">
        <v>3.68317041121876</v>
      </c>
      <c r="I1693" s="30">
        <v>5.5181580309715897E-4</v>
      </c>
    </row>
    <row r="1694" spans="1:9" x14ac:dyDescent="0.2">
      <c r="A1694" s="30">
        <v>8.8678499193755993</v>
      </c>
      <c r="C1694" s="30">
        <v>0.14992062310402099</v>
      </c>
      <c r="G1694" s="30">
        <v>3.73580241683378</v>
      </c>
      <c r="I1694" s="30">
        <v>6.6522886165986197E-4</v>
      </c>
    </row>
    <row r="1695" spans="1:9" x14ac:dyDescent="0.2">
      <c r="A1695" s="30">
        <v>8.8731131193755992</v>
      </c>
      <c r="C1695" s="30">
        <v>0.153733762609541</v>
      </c>
      <c r="G1695" s="30">
        <v>3.7884344224488</v>
      </c>
      <c r="I1695" s="30">
        <v>7.6644861183640303E-4</v>
      </c>
    </row>
    <row r="1696" spans="1:9" x14ac:dyDescent="0.2">
      <c r="A1696" s="30">
        <v>8.8783763193755991</v>
      </c>
      <c r="C1696" s="30">
        <v>0.15772951998059601</v>
      </c>
      <c r="G1696" s="30">
        <v>3.84106642806382</v>
      </c>
      <c r="I1696" s="30">
        <v>8.9163933094083296E-4</v>
      </c>
    </row>
    <row r="1697" spans="1:9" x14ac:dyDescent="0.2">
      <c r="A1697" s="30">
        <v>8.8836395193756008</v>
      </c>
      <c r="C1697" s="30">
        <v>0.16187274895509399</v>
      </c>
      <c r="G1697" s="30">
        <v>3.9024704346146701</v>
      </c>
      <c r="I1697" s="30">
        <v>1.10715315959029E-3</v>
      </c>
    </row>
    <row r="1698" spans="1:9" x14ac:dyDescent="0.2">
      <c r="A1698" s="30">
        <v>8.8889027193756007</v>
      </c>
      <c r="C1698" s="30">
        <v>0.16616368701249201</v>
      </c>
      <c r="G1698" s="30">
        <v>3.9375584383580202</v>
      </c>
      <c r="I1698" s="30">
        <v>1.1873108390835999E-3</v>
      </c>
    </row>
    <row r="1699" spans="1:9" x14ac:dyDescent="0.2">
      <c r="A1699" s="30">
        <v>8.8941659193756006</v>
      </c>
      <c r="C1699" s="30">
        <v>0.170632986026962</v>
      </c>
      <c r="G1699" s="30">
        <v>3.9551024402296902</v>
      </c>
      <c r="I1699" s="30">
        <v>1.23363326598811E-3</v>
      </c>
    </row>
    <row r="1700" spans="1:9" x14ac:dyDescent="0.2">
      <c r="A1700" s="30">
        <v>8.8994291193756005</v>
      </c>
      <c r="C1700" s="30">
        <v>0.175268288821116</v>
      </c>
      <c r="G1700" s="30">
        <v>4.0077344458447097</v>
      </c>
      <c r="I1700" s="30">
        <v>1.33793117684933E-3</v>
      </c>
    </row>
    <row r="1701" spans="1:9" x14ac:dyDescent="0.2">
      <c r="A1701" s="30">
        <v>8.9046923193756005</v>
      </c>
      <c r="C1701" s="30">
        <v>0.18007352118289899</v>
      </c>
      <c r="G1701" s="30">
        <v>4.06036645145974</v>
      </c>
      <c r="I1701" s="30">
        <v>1.55970459027456E-3</v>
      </c>
    </row>
    <row r="1702" spans="1:9" x14ac:dyDescent="0.2">
      <c r="A1702" s="30">
        <v>8.9099555193756004</v>
      </c>
      <c r="C1702" s="30">
        <v>0.185041395742753</v>
      </c>
      <c r="G1702" s="30">
        <v>4.1129984570747604</v>
      </c>
      <c r="I1702" s="30">
        <v>1.76974513419792E-3</v>
      </c>
    </row>
    <row r="1703" spans="1:9" x14ac:dyDescent="0.2">
      <c r="A1703" s="30">
        <v>8.9152187193756003</v>
      </c>
      <c r="C1703" s="30">
        <v>0.190180684119719</v>
      </c>
      <c r="G1703" s="30">
        <v>4.1656304626897702</v>
      </c>
      <c r="I1703" s="30">
        <v>1.8953989346232099E-3</v>
      </c>
    </row>
    <row r="1704" spans="1:9" x14ac:dyDescent="0.2">
      <c r="A1704" s="30">
        <v>8.9204819193756002</v>
      </c>
      <c r="C1704" s="30">
        <v>0.19547578411595501</v>
      </c>
      <c r="G1704" s="30">
        <v>4.2182624683047898</v>
      </c>
      <c r="I1704" s="30">
        <v>2.0297964699822501E-3</v>
      </c>
    </row>
    <row r="1705" spans="1:9" x14ac:dyDescent="0.2">
      <c r="A1705" s="30">
        <v>8.9257451193756001</v>
      </c>
      <c r="C1705" s="30">
        <v>0.200965419255977</v>
      </c>
      <c r="G1705" s="30">
        <v>4.27089447391982</v>
      </c>
      <c r="I1705" s="30">
        <v>2.1665427369325701E-3</v>
      </c>
    </row>
    <row r="1706" spans="1:9" x14ac:dyDescent="0.2">
      <c r="A1706" s="30">
        <v>8.9310083193756</v>
      </c>
      <c r="C1706" s="30">
        <v>0.206739378145467</v>
      </c>
      <c r="G1706" s="30">
        <v>4.3235264795348396</v>
      </c>
      <c r="I1706" s="30">
        <v>2.3342329713078899E-3</v>
      </c>
    </row>
    <row r="1707" spans="1:9" x14ac:dyDescent="0.2">
      <c r="A1707" s="30">
        <v>8.9362715193755999</v>
      </c>
      <c r="C1707" s="30">
        <v>0.21279378409960401</v>
      </c>
      <c r="G1707" s="30">
        <v>4.3761584851498601</v>
      </c>
      <c r="I1707" s="30">
        <v>2.39316831427239E-3</v>
      </c>
    </row>
    <row r="1708" spans="1:9" x14ac:dyDescent="0.2">
      <c r="A1708" s="30">
        <v>8.9415347193755998</v>
      </c>
      <c r="C1708" s="30">
        <v>0.21883942210467</v>
      </c>
      <c r="G1708" s="30">
        <v>4.4287904907648796</v>
      </c>
      <c r="I1708" s="30">
        <v>2.5265876431573098E-3</v>
      </c>
    </row>
    <row r="1709" spans="1:9" x14ac:dyDescent="0.2">
      <c r="A1709" s="30">
        <v>8.9467979193755998</v>
      </c>
      <c r="C1709" s="30">
        <v>0.22490892973840901</v>
      </c>
      <c r="G1709" s="30">
        <v>4.4814224963799001</v>
      </c>
      <c r="I1709" s="30">
        <v>2.7088515258990599E-3</v>
      </c>
    </row>
    <row r="1710" spans="1:9" x14ac:dyDescent="0.2">
      <c r="A1710" s="30">
        <v>8.9520611193755997</v>
      </c>
      <c r="C1710" s="30">
        <v>0.231310171521075</v>
      </c>
      <c r="G1710" s="30">
        <v>4.5340545019949197</v>
      </c>
      <c r="I1710" s="30">
        <v>2.7789312669919798E-3</v>
      </c>
    </row>
    <row r="1711" spans="1:9" x14ac:dyDescent="0.2">
      <c r="A1711" s="30">
        <v>8.9573243193755996</v>
      </c>
      <c r="C1711" s="30">
        <v>0.23814491473518901</v>
      </c>
      <c r="G1711" s="30">
        <v>4.5866865076099401</v>
      </c>
      <c r="I1711" s="30">
        <v>2.8648272832866601E-3</v>
      </c>
    </row>
    <row r="1712" spans="1:9" x14ac:dyDescent="0.2">
      <c r="A1712" s="30">
        <v>8.9625875193755995</v>
      </c>
      <c r="C1712" s="30">
        <v>0.24536672411108201</v>
      </c>
      <c r="G1712" s="30">
        <v>4.6393185132249597</v>
      </c>
      <c r="I1712" s="30">
        <v>2.8828730220297602E-3</v>
      </c>
    </row>
    <row r="1713" spans="1:9" x14ac:dyDescent="0.2">
      <c r="A1713" s="30">
        <v>8.9678507193755994</v>
      </c>
      <c r="C1713" s="30">
        <v>0.25258041167861001</v>
      </c>
      <c r="G1713" s="30">
        <v>4.6919505188399802</v>
      </c>
      <c r="I1713" s="30">
        <v>2.9185457525587599E-3</v>
      </c>
    </row>
    <row r="1714" spans="1:9" x14ac:dyDescent="0.2">
      <c r="A1714" s="30">
        <v>8.9731139193755993</v>
      </c>
      <c r="C1714" s="30">
        <v>0.25977119596190401</v>
      </c>
      <c r="G1714" s="30">
        <v>4.7445825244549997</v>
      </c>
      <c r="I1714" s="30">
        <v>3.0695907197784401E-3</v>
      </c>
    </row>
    <row r="1715" spans="1:9" x14ac:dyDescent="0.2">
      <c r="A1715" s="30">
        <v>8.9783771193755992</v>
      </c>
      <c r="C1715" s="30">
        <v>0.26716742787917602</v>
      </c>
      <c r="G1715" s="30">
        <v>4.7972145300700202</v>
      </c>
      <c r="I1715" s="30">
        <v>3.2391737158922302E-3</v>
      </c>
    </row>
    <row r="1716" spans="1:9" x14ac:dyDescent="0.2">
      <c r="A1716" s="30">
        <v>8.9836403193755991</v>
      </c>
      <c r="C1716" s="30">
        <v>0.274804261482467</v>
      </c>
      <c r="G1716" s="30">
        <v>4.8498465356850398</v>
      </c>
      <c r="I1716" s="30">
        <v>3.4751654709777699E-3</v>
      </c>
    </row>
    <row r="1717" spans="1:9" x14ac:dyDescent="0.2">
      <c r="A1717" s="30">
        <v>8.9889035193756008</v>
      </c>
      <c r="C1717" s="30">
        <v>0.28269389157402403</v>
      </c>
      <c r="G1717" s="30">
        <v>4.9024785413000602</v>
      </c>
      <c r="I1717" s="30">
        <v>3.53230965638541E-3</v>
      </c>
    </row>
    <row r="1718" spans="1:9" x14ac:dyDescent="0.2">
      <c r="A1718" s="30">
        <v>8.9941667193756007</v>
      </c>
      <c r="C1718" s="30">
        <v>0.290821688246518</v>
      </c>
      <c r="G1718" s="30">
        <v>4.9551105469150798</v>
      </c>
      <c r="I1718" s="30">
        <v>3.5844444971437702E-3</v>
      </c>
    </row>
    <row r="1719" spans="1:9" x14ac:dyDescent="0.2">
      <c r="A1719" s="30">
        <v>8.9994299193756007</v>
      </c>
      <c r="C1719" s="30">
        <v>0.29907211355324698</v>
      </c>
      <c r="G1719" s="30">
        <v>5.0077425525301003</v>
      </c>
      <c r="I1719" s="30">
        <v>3.6148102525483099E-3</v>
      </c>
    </row>
    <row r="1720" spans="1:9" x14ac:dyDescent="0.2">
      <c r="A1720" s="30">
        <v>9.0046931193756006</v>
      </c>
      <c r="C1720" s="30">
        <v>0.30737291160172298</v>
      </c>
      <c r="G1720" s="30">
        <v>5.0603745581451198</v>
      </c>
      <c r="I1720" s="30">
        <v>3.6043414806496599E-3</v>
      </c>
    </row>
    <row r="1721" spans="1:9" x14ac:dyDescent="0.2">
      <c r="A1721" s="30">
        <v>9.0099563193756005</v>
      </c>
      <c r="C1721" s="30">
        <v>0.31579421495538101</v>
      </c>
      <c r="G1721" s="30">
        <v>5.1130065637601403</v>
      </c>
      <c r="I1721" s="30">
        <v>3.7916374767283201E-3</v>
      </c>
    </row>
    <row r="1722" spans="1:9" x14ac:dyDescent="0.2">
      <c r="A1722" s="30">
        <v>9.0152195193756004</v>
      </c>
      <c r="C1722" s="30">
        <v>0.324365674226397</v>
      </c>
      <c r="G1722" s="30">
        <v>5.1656385693751599</v>
      </c>
      <c r="I1722" s="30">
        <v>3.94362100618449E-3</v>
      </c>
    </row>
    <row r="1723" spans="1:9" x14ac:dyDescent="0.2">
      <c r="A1723" s="30">
        <v>9.0204827193756003</v>
      </c>
      <c r="C1723" s="30">
        <v>0.33308582721423302</v>
      </c>
      <c r="G1723" s="30">
        <v>5.2270425759260197</v>
      </c>
      <c r="I1723" s="30">
        <v>4.12436673402144E-3</v>
      </c>
    </row>
    <row r="1724" spans="1:9" x14ac:dyDescent="0.2">
      <c r="A1724" s="30">
        <v>9.0257459193756002</v>
      </c>
      <c r="C1724" s="30">
        <v>0.34202250294430703</v>
      </c>
      <c r="G1724" s="30">
        <v>5.2358145768618503</v>
      </c>
      <c r="I1724" s="30">
        <v>4.1347231910861901E-3</v>
      </c>
    </row>
    <row r="1725" spans="1:9" x14ac:dyDescent="0.2">
      <c r="A1725" s="30">
        <v>9.0310091193756001</v>
      </c>
      <c r="C1725" s="30">
        <v>0.35122097994760998</v>
      </c>
      <c r="G1725" s="30">
        <v>5.2796745815410402</v>
      </c>
      <c r="I1725" s="30">
        <v>4.1400070561047201E-3</v>
      </c>
    </row>
    <row r="1726" spans="1:9" x14ac:dyDescent="0.2">
      <c r="A1726" s="30">
        <v>9.0362723193756</v>
      </c>
      <c r="C1726" s="30">
        <v>0.36063663241084998</v>
      </c>
      <c r="G1726" s="30">
        <v>5.2972185834127101</v>
      </c>
      <c r="I1726" s="30">
        <v>4.1288023318523199E-3</v>
      </c>
    </row>
    <row r="1727" spans="1:9" x14ac:dyDescent="0.2">
      <c r="A1727" s="30">
        <v>9.0415355193756</v>
      </c>
      <c r="C1727" s="30">
        <v>0.37023942633727902</v>
      </c>
      <c r="G1727" s="30">
        <v>5.3323065871560598</v>
      </c>
      <c r="I1727" s="30">
        <v>4.0728937642545496E-3</v>
      </c>
    </row>
    <row r="1728" spans="1:9" x14ac:dyDescent="0.2">
      <c r="A1728" s="30">
        <v>9.0467987193755999</v>
      </c>
      <c r="C1728" s="30">
        <v>0.38009989067297301</v>
      </c>
      <c r="G1728" s="30">
        <v>5.3849385927710802</v>
      </c>
      <c r="I1728" s="30">
        <v>4.0794390196047499E-3</v>
      </c>
    </row>
    <row r="1729" spans="1:9" x14ac:dyDescent="0.2">
      <c r="A1729" s="30">
        <v>9.0520619193755998</v>
      </c>
      <c r="C1729" s="30">
        <v>0.39011853311857098</v>
      </c>
      <c r="G1729" s="30">
        <v>5.4375705983860998</v>
      </c>
      <c r="I1729" s="30">
        <v>4.0998190167781398E-3</v>
      </c>
    </row>
    <row r="1730" spans="1:9" x14ac:dyDescent="0.2">
      <c r="A1730" s="30">
        <v>9.0573251193755997</v>
      </c>
      <c r="C1730" s="30">
        <v>0.40014228558216203</v>
      </c>
      <c r="G1730" s="30">
        <v>5.4902026040011203</v>
      </c>
      <c r="I1730" s="30">
        <v>4.0553574870976902E-3</v>
      </c>
    </row>
    <row r="1731" spans="1:9" x14ac:dyDescent="0.2">
      <c r="A1731" s="30">
        <v>9.0625883193755996</v>
      </c>
      <c r="C1731" s="30">
        <v>0.41024651121862199</v>
      </c>
      <c r="G1731" s="30">
        <v>5.5428346096161398</v>
      </c>
      <c r="I1731" s="30">
        <v>3.97100336115887E-3</v>
      </c>
    </row>
    <row r="1732" spans="1:9" x14ac:dyDescent="0.2">
      <c r="A1732" s="30">
        <v>9.0678515193755995</v>
      </c>
      <c r="C1732" s="30">
        <v>0.42048904018025801</v>
      </c>
      <c r="G1732" s="30">
        <v>5.5954666152311603</v>
      </c>
      <c r="I1732" s="30">
        <v>3.8588882553441399E-3</v>
      </c>
    </row>
    <row r="1733" spans="1:9" x14ac:dyDescent="0.2">
      <c r="A1733" s="30">
        <v>9.0731147193755994</v>
      </c>
      <c r="C1733" s="30">
        <v>0.43075652691044197</v>
      </c>
      <c r="G1733" s="30">
        <v>5.6480986208461799</v>
      </c>
      <c r="I1733" s="30">
        <v>3.8127382404405802E-3</v>
      </c>
    </row>
    <row r="1734" spans="1:9" x14ac:dyDescent="0.2">
      <c r="A1734" s="30">
        <v>9.0783779193755993</v>
      </c>
      <c r="C1734" s="30">
        <v>0.44108492058953802</v>
      </c>
      <c r="G1734" s="30">
        <v>5.7007306264612003</v>
      </c>
      <c r="I1734" s="30">
        <v>3.7630749860112101E-3</v>
      </c>
    </row>
    <row r="1735" spans="1:9" x14ac:dyDescent="0.2">
      <c r="A1735" s="30">
        <v>9.0836411193755993</v>
      </c>
      <c r="C1735" s="30">
        <v>0.45161044035360898</v>
      </c>
      <c r="G1735" s="30">
        <v>5.7533626320762199</v>
      </c>
      <c r="I1735" s="30">
        <v>3.7885723041493498E-3</v>
      </c>
    </row>
    <row r="1736" spans="1:9" x14ac:dyDescent="0.2">
      <c r="A1736" s="30">
        <v>9.0889043193755992</v>
      </c>
      <c r="C1736" s="30">
        <v>0.46232979335476199</v>
      </c>
      <c r="G1736" s="30">
        <v>5.8059946376912404</v>
      </c>
      <c r="I1736" s="30">
        <v>3.8411269370394602E-3</v>
      </c>
    </row>
    <row r="1737" spans="1:9" x14ac:dyDescent="0.2">
      <c r="A1737" s="30">
        <v>9.0941675193756009</v>
      </c>
      <c r="C1737" s="30">
        <v>0.473237185631315</v>
      </c>
      <c r="G1737" s="30">
        <v>5.8586266433062599</v>
      </c>
      <c r="I1737" s="30">
        <v>3.8622391870625399E-3</v>
      </c>
    </row>
    <row r="1738" spans="1:9" x14ac:dyDescent="0.2">
      <c r="A1738" s="30">
        <v>9.0994307193756008</v>
      </c>
      <c r="C1738" s="30">
        <v>0.48423199718439103</v>
      </c>
      <c r="G1738" s="30">
        <v>5.9112586489212804</v>
      </c>
      <c r="I1738" s="30">
        <v>3.8564508801031201E-3</v>
      </c>
    </row>
    <row r="1739" spans="1:9" x14ac:dyDescent="0.2">
      <c r="A1739" s="30">
        <v>9.1046939193756007</v>
      </c>
      <c r="C1739" s="30">
        <v>0.49520056092882297</v>
      </c>
      <c r="G1739" s="30">
        <v>5.9638906545363</v>
      </c>
      <c r="I1739" s="30">
        <v>3.7551886828757499E-3</v>
      </c>
    </row>
    <row r="1740" spans="1:9" x14ac:dyDescent="0.2">
      <c r="A1740" s="30">
        <v>9.1099571193756006</v>
      </c>
      <c r="C1740" s="30">
        <v>0.50621300682876802</v>
      </c>
      <c r="G1740" s="30">
        <v>6.0165226601513204</v>
      </c>
      <c r="I1740" s="30">
        <v>3.60200183258627E-3</v>
      </c>
    </row>
    <row r="1741" spans="1:9" x14ac:dyDescent="0.2">
      <c r="A1741" s="30">
        <v>9.1152203193756005</v>
      </c>
      <c r="C1741" s="30">
        <v>0.517231720582782</v>
      </c>
      <c r="G1741" s="30">
        <v>6.06915466576634</v>
      </c>
      <c r="I1741" s="30">
        <v>3.5621679799423302E-3</v>
      </c>
    </row>
    <row r="1742" spans="1:9" x14ac:dyDescent="0.2">
      <c r="A1742" s="30">
        <v>9.1204835193756004</v>
      </c>
      <c r="C1742" s="30">
        <v>0.52826325779378702</v>
      </c>
      <c r="G1742" s="30">
        <v>6.1217866713813596</v>
      </c>
      <c r="I1742" s="30">
        <v>3.4857807313900201E-3</v>
      </c>
    </row>
    <row r="1743" spans="1:9" x14ac:dyDescent="0.2">
      <c r="A1743" s="30">
        <v>9.1257467193756003</v>
      </c>
      <c r="C1743" s="30">
        <v>0.53932970919115397</v>
      </c>
      <c r="G1743" s="30">
        <v>6.17441867699638</v>
      </c>
      <c r="I1743" s="30">
        <v>3.4925781837809701E-3</v>
      </c>
    </row>
    <row r="1744" spans="1:9" x14ac:dyDescent="0.2">
      <c r="A1744" s="30">
        <v>9.1310099193756002</v>
      </c>
      <c r="C1744" s="30">
        <v>0.55046027895404703</v>
      </c>
      <c r="G1744" s="30">
        <v>6.2270506826113996</v>
      </c>
      <c r="I1744" s="30">
        <v>3.4455924281471201E-3</v>
      </c>
    </row>
    <row r="1745" spans="1:9" x14ac:dyDescent="0.2">
      <c r="A1745" s="30">
        <v>9.1362731193756002</v>
      </c>
      <c r="C1745" s="30">
        <v>0.56180760294199095</v>
      </c>
      <c r="G1745" s="30">
        <v>6.2796826882264201</v>
      </c>
      <c r="I1745" s="30">
        <v>3.3098199765167302E-3</v>
      </c>
    </row>
    <row r="1746" spans="1:9" x14ac:dyDescent="0.2">
      <c r="A1746" s="30">
        <v>9.1415363193756001</v>
      </c>
      <c r="C1746" s="30">
        <v>0.57340067536985495</v>
      </c>
      <c r="G1746" s="30">
        <v>6.3323146938414396</v>
      </c>
      <c r="I1746" s="30">
        <v>3.2457866621447202E-3</v>
      </c>
    </row>
    <row r="1747" spans="1:9" x14ac:dyDescent="0.2">
      <c r="A1747" s="30">
        <v>9.1467995193756</v>
      </c>
      <c r="C1747" s="30">
        <v>0.584976679457476</v>
      </c>
      <c r="G1747" s="30">
        <v>6.3849466994564601</v>
      </c>
      <c r="I1747" s="30">
        <v>3.2201396966644899E-3</v>
      </c>
    </row>
    <row r="1748" spans="1:9" x14ac:dyDescent="0.2">
      <c r="A1748" s="30">
        <v>9.1520627193755999</v>
      </c>
      <c r="C1748" s="30">
        <v>0.59641229484502001</v>
      </c>
      <c r="G1748" s="30">
        <v>6.4375787050714797</v>
      </c>
      <c r="I1748" s="30">
        <v>3.1958241543667198E-3</v>
      </c>
    </row>
    <row r="1749" spans="1:9" x14ac:dyDescent="0.2">
      <c r="A1749" s="30">
        <v>9.1573259193755998</v>
      </c>
      <c r="C1749" s="30">
        <v>0.60775259438441698</v>
      </c>
      <c r="G1749" s="30">
        <v>6.4902107106865001</v>
      </c>
      <c r="I1749" s="30">
        <v>3.1211818895193698E-3</v>
      </c>
    </row>
    <row r="1750" spans="1:9" x14ac:dyDescent="0.2">
      <c r="A1750" s="30">
        <v>9.1625891193755997</v>
      </c>
      <c r="C1750" s="30">
        <v>0.61887353603856399</v>
      </c>
      <c r="G1750" s="30">
        <v>6.55161471723736</v>
      </c>
      <c r="I1750" s="30">
        <v>2.9772727909074701E-3</v>
      </c>
    </row>
    <row r="1751" spans="1:9" x14ac:dyDescent="0.2">
      <c r="A1751" s="30">
        <v>9.1678523193755996</v>
      </c>
      <c r="C1751" s="30">
        <v>0.62993245137057197</v>
      </c>
      <c r="G1751" s="30">
        <v>6.6042467228523796</v>
      </c>
      <c r="I1751" s="30">
        <v>2.8887447278102101E-3</v>
      </c>
    </row>
    <row r="1752" spans="1:9" x14ac:dyDescent="0.2">
      <c r="A1752" s="30">
        <v>9.1731155193755995</v>
      </c>
      <c r="C1752" s="30">
        <v>0.64095541741557704</v>
      </c>
      <c r="G1752" s="30">
        <v>6.6568787284674</v>
      </c>
      <c r="I1752" s="30">
        <v>2.7532012574107202E-3</v>
      </c>
    </row>
    <row r="1753" spans="1:9" x14ac:dyDescent="0.2">
      <c r="A1753" s="30">
        <v>9.1783787193755995</v>
      </c>
      <c r="C1753" s="30">
        <v>0.65179767250266196</v>
      </c>
      <c r="G1753" s="30">
        <v>6.7095107340824196</v>
      </c>
      <c r="I1753" s="30">
        <v>2.6293066811035001E-3</v>
      </c>
    </row>
    <row r="1754" spans="1:9" x14ac:dyDescent="0.2">
      <c r="A1754" s="30">
        <v>9.1836419193755994</v>
      </c>
      <c r="C1754" s="30">
        <v>0.66257934703119703</v>
      </c>
      <c r="G1754" s="30">
        <v>6.7621427396974401</v>
      </c>
      <c r="I1754" s="30">
        <v>2.6086077979765301E-3</v>
      </c>
    </row>
    <row r="1755" spans="1:9" x14ac:dyDescent="0.2">
      <c r="A1755" s="30">
        <v>9.1889051193755993</v>
      </c>
      <c r="C1755" s="30">
        <v>0.67325190508032895</v>
      </c>
      <c r="G1755" s="30">
        <v>6.8147747453124596</v>
      </c>
      <c r="I1755" s="30">
        <v>2.5325480719804402E-3</v>
      </c>
    </row>
    <row r="1756" spans="1:9" x14ac:dyDescent="0.2">
      <c r="A1756" s="30">
        <v>9.1941683193755992</v>
      </c>
      <c r="C1756" s="30">
        <v>0.68404630162918101</v>
      </c>
      <c r="G1756" s="30">
        <v>6.8674067509274801</v>
      </c>
      <c r="I1756" s="30">
        <v>2.45977432675855E-3</v>
      </c>
    </row>
    <row r="1757" spans="1:9" x14ac:dyDescent="0.2">
      <c r="A1757" s="30">
        <v>9.1994315193756009</v>
      </c>
      <c r="C1757" s="30">
        <v>0.69537173539920005</v>
      </c>
      <c r="G1757" s="30">
        <v>6.9200387565424997</v>
      </c>
      <c r="I1757" s="30">
        <v>2.3862818016582099E-3</v>
      </c>
    </row>
    <row r="1758" spans="1:9" x14ac:dyDescent="0.2">
      <c r="A1758" s="30">
        <v>9.2046947193756008</v>
      </c>
      <c r="C1758" s="30">
        <v>0.70660857088330498</v>
      </c>
      <c r="G1758" s="30">
        <v>6.9726707621575201</v>
      </c>
      <c r="I1758" s="30">
        <v>2.3567993868924501E-3</v>
      </c>
    </row>
    <row r="1759" spans="1:9" x14ac:dyDescent="0.2">
      <c r="A1759" s="30">
        <v>9.2099579193756007</v>
      </c>
      <c r="C1759" s="30">
        <v>0.71742493189902401</v>
      </c>
      <c r="G1759" s="30">
        <v>7.0253027677725397</v>
      </c>
      <c r="I1759" s="30">
        <v>2.2449559139540299E-3</v>
      </c>
    </row>
    <row r="1760" spans="1:9" x14ac:dyDescent="0.2">
      <c r="A1760" s="30">
        <v>9.2152211193756006</v>
      </c>
      <c r="C1760" s="30">
        <v>0.72799642590894598</v>
      </c>
      <c r="G1760" s="30">
        <v>7.0779347733875602</v>
      </c>
      <c r="I1760" s="30">
        <v>2.0761110545437999E-3</v>
      </c>
    </row>
    <row r="1761" spans="1:9" x14ac:dyDescent="0.2">
      <c r="A1761" s="30">
        <v>9.2204843193756005</v>
      </c>
      <c r="C1761" s="30">
        <v>0.73842430163099904</v>
      </c>
      <c r="G1761" s="30">
        <v>7.1305667790025797</v>
      </c>
      <c r="I1761" s="30">
        <v>1.9920381422252201E-3</v>
      </c>
    </row>
    <row r="1762" spans="1:9" x14ac:dyDescent="0.2">
      <c r="A1762" s="30">
        <v>9.2257475193756004</v>
      </c>
      <c r="C1762" s="30">
        <v>0.74883095184780002</v>
      </c>
      <c r="G1762" s="30">
        <v>7.1831987846176002</v>
      </c>
      <c r="I1762" s="30">
        <v>1.9991754018130899E-3</v>
      </c>
    </row>
    <row r="1763" spans="1:9" x14ac:dyDescent="0.2">
      <c r="A1763" s="30">
        <v>9.2310107193756004</v>
      </c>
      <c r="C1763" s="30">
        <v>0.75901157307734501</v>
      </c>
      <c r="G1763" s="30">
        <v>7.2358307902326198</v>
      </c>
      <c r="I1763" s="30">
        <v>1.9683901162054602E-3</v>
      </c>
    </row>
    <row r="1764" spans="1:9" x14ac:dyDescent="0.2">
      <c r="A1764" s="30">
        <v>9.2362739193756003</v>
      </c>
      <c r="C1764" s="30">
        <v>0.769068678711614</v>
      </c>
      <c r="G1764" s="30">
        <v>7.2884627958476402</v>
      </c>
      <c r="I1764" s="30">
        <v>1.8920951301457599E-3</v>
      </c>
    </row>
    <row r="1765" spans="1:9" x14ac:dyDescent="0.2">
      <c r="A1765" s="30">
        <v>9.2415371193756002</v>
      </c>
      <c r="C1765" s="30">
        <v>0.77915082459823404</v>
      </c>
      <c r="G1765" s="30">
        <v>7.3410948014626598</v>
      </c>
      <c r="I1765" s="30">
        <v>1.74216620502855E-3</v>
      </c>
    </row>
    <row r="1766" spans="1:9" x14ac:dyDescent="0.2">
      <c r="A1766" s="30">
        <v>9.2468003193756001</v>
      </c>
      <c r="C1766" s="30">
        <v>0.78916140095006604</v>
      </c>
      <c r="G1766" s="30">
        <v>7.3937268070776803</v>
      </c>
      <c r="I1766" s="30">
        <v>1.60666090001399E-3</v>
      </c>
    </row>
    <row r="1767" spans="1:9" x14ac:dyDescent="0.2">
      <c r="A1767" s="30">
        <v>9.2520635193756</v>
      </c>
      <c r="C1767" s="30">
        <v>0.79900202389367603</v>
      </c>
      <c r="G1767" s="30">
        <v>7.4463588126926998</v>
      </c>
      <c r="I1767" s="30">
        <v>1.4843278210123401E-3</v>
      </c>
    </row>
    <row r="1768" spans="1:9" x14ac:dyDescent="0.2">
      <c r="A1768" s="30">
        <v>9.2573267193755999</v>
      </c>
      <c r="C1768" s="30">
        <v>0.808650880757532</v>
      </c>
      <c r="G1768" s="30">
        <v>7.4989908183077203</v>
      </c>
      <c r="I1768" s="30">
        <v>1.42885780080078E-3</v>
      </c>
    </row>
    <row r="1769" spans="1:9" x14ac:dyDescent="0.2">
      <c r="A1769" s="30">
        <v>9.2625899193755998</v>
      </c>
      <c r="C1769" s="30">
        <v>0.81803195970289799</v>
      </c>
      <c r="G1769" s="30">
        <v>7.5516228239227399</v>
      </c>
      <c r="I1769" s="30">
        <v>1.39853383815055E-3</v>
      </c>
    </row>
    <row r="1770" spans="1:9" x14ac:dyDescent="0.2">
      <c r="A1770" s="30">
        <v>9.2678531193755997</v>
      </c>
      <c r="C1770" s="30">
        <v>0.82708760799637704</v>
      </c>
      <c r="G1770" s="30">
        <v>7.6042548295377603</v>
      </c>
      <c r="I1770" s="30">
        <v>1.36603752884473E-3</v>
      </c>
    </row>
    <row r="1771" spans="1:9" x14ac:dyDescent="0.2">
      <c r="A1771" s="30">
        <v>9.2731163193755997</v>
      </c>
      <c r="C1771" s="30">
        <v>0.83590157275051202</v>
      </c>
      <c r="G1771" s="30">
        <v>7.6568868351527799</v>
      </c>
      <c r="I1771" s="30">
        <v>1.3919100080046201E-3</v>
      </c>
    </row>
    <row r="1772" spans="1:9" x14ac:dyDescent="0.2">
      <c r="A1772" s="30">
        <v>9.2783795193755996</v>
      </c>
      <c r="C1772" s="30">
        <v>0.84456204042656402</v>
      </c>
      <c r="G1772" s="30">
        <v>7.7095188407678004</v>
      </c>
      <c r="I1772" s="30">
        <v>1.45199566791363E-3</v>
      </c>
    </row>
    <row r="1773" spans="1:9" x14ac:dyDescent="0.2">
      <c r="A1773" s="30">
        <v>9.2836427193755995</v>
      </c>
      <c r="C1773" s="30">
        <v>0.85297111116938795</v>
      </c>
      <c r="G1773" s="30">
        <v>7.7621508463828199</v>
      </c>
      <c r="I1773" s="30">
        <v>1.4883564492888599E-3</v>
      </c>
    </row>
    <row r="1774" spans="1:9" x14ac:dyDescent="0.2">
      <c r="A1774" s="30">
        <v>9.2889059193755994</v>
      </c>
      <c r="C1774" s="30">
        <v>0.86116620119022502</v>
      </c>
      <c r="G1774" s="30">
        <v>7.8147828519978404</v>
      </c>
      <c r="I1774" s="30">
        <v>1.4252078084882301E-3</v>
      </c>
    </row>
    <row r="1775" spans="1:9" x14ac:dyDescent="0.2">
      <c r="A1775" s="30">
        <v>9.2941691193755993</v>
      </c>
      <c r="C1775" s="30">
        <v>0.86925079828907303</v>
      </c>
      <c r="G1775" s="30">
        <v>7.8761868585487003</v>
      </c>
      <c r="I1775" s="30">
        <v>1.22286344699581E-3</v>
      </c>
    </row>
    <row r="1776" spans="1:9" x14ac:dyDescent="0.2">
      <c r="A1776" s="30">
        <v>9.2994323193755992</v>
      </c>
      <c r="C1776" s="30">
        <v>0.87720650349387497</v>
      </c>
      <c r="G1776" s="30">
        <v>7.8937308604203702</v>
      </c>
      <c r="I1776" s="30">
        <v>1.1623952505918E-3</v>
      </c>
    </row>
    <row r="1777" spans="1:9" x14ac:dyDescent="0.2">
      <c r="A1777" s="30">
        <v>9.3046955193755991</v>
      </c>
      <c r="C1777" s="30">
        <v>0.88498744276970598</v>
      </c>
      <c r="G1777" s="30">
        <v>7.9288188641637198</v>
      </c>
      <c r="I1777" s="30">
        <v>1.05478027868231E-3</v>
      </c>
    </row>
    <row r="1778" spans="1:9" x14ac:dyDescent="0.2">
      <c r="A1778" s="30">
        <v>9.3099587193756008</v>
      </c>
      <c r="C1778" s="30">
        <v>0.89252961902317596</v>
      </c>
      <c r="G1778" s="30">
        <v>7.9814508697787403</v>
      </c>
      <c r="I1778" s="30">
        <v>8.6414928750449605E-4</v>
      </c>
    </row>
    <row r="1779" spans="1:9" x14ac:dyDescent="0.2">
      <c r="A1779" s="30">
        <v>9.3152219193756007</v>
      </c>
      <c r="C1779" s="30">
        <v>0.89978979537836001</v>
      </c>
      <c r="G1779" s="30">
        <v>8.0340828753937608</v>
      </c>
      <c r="I1779" s="30">
        <v>6.6147352952284104E-4</v>
      </c>
    </row>
    <row r="1780" spans="1:9" x14ac:dyDescent="0.2">
      <c r="A1780" s="30">
        <v>9.3204851193756006</v>
      </c>
      <c r="C1780" s="30">
        <v>0.90668504509090597</v>
      </c>
      <c r="G1780" s="30">
        <v>8.0867148810087794</v>
      </c>
      <c r="I1780" s="30">
        <v>6.2579589461420797E-4</v>
      </c>
    </row>
    <row r="1781" spans="1:9" x14ac:dyDescent="0.2">
      <c r="A1781" s="30">
        <v>9.3257483193756006</v>
      </c>
      <c r="C1781" s="30">
        <v>0.91326295053912399</v>
      </c>
      <c r="G1781" s="30">
        <v>8.1393468866237999</v>
      </c>
      <c r="I1781" s="30">
        <v>6.1829786179345297E-4</v>
      </c>
    </row>
    <row r="1782" spans="1:9" x14ac:dyDescent="0.2">
      <c r="A1782" s="30">
        <v>9.3310115193756005</v>
      </c>
      <c r="C1782" s="30">
        <v>0.91959456732393197</v>
      </c>
      <c r="G1782" s="30">
        <v>8.1919788922388204</v>
      </c>
      <c r="I1782" s="30">
        <v>6.5386173233678002E-4</v>
      </c>
    </row>
    <row r="1783" spans="1:9" x14ac:dyDescent="0.2">
      <c r="A1783" s="30">
        <v>9.3362747193756004</v>
      </c>
      <c r="C1783" s="30">
        <v>0.92571016895551195</v>
      </c>
      <c r="G1783" s="30">
        <v>8.2446108978538408</v>
      </c>
      <c r="I1783" s="30">
        <v>5.6485594606890297E-4</v>
      </c>
    </row>
    <row r="1784" spans="1:9" x14ac:dyDescent="0.2">
      <c r="A1784" s="30">
        <v>9.3415379193756003</v>
      </c>
      <c r="C1784" s="30">
        <v>0.93159450765336005</v>
      </c>
      <c r="G1784" s="30">
        <v>8.2972429034688595</v>
      </c>
      <c r="I1784" s="30">
        <v>4.4009658846424501E-4</v>
      </c>
    </row>
    <row r="1785" spans="1:9" x14ac:dyDescent="0.2">
      <c r="A1785" s="30">
        <v>9.3468011193756002</v>
      </c>
      <c r="C1785" s="30">
        <v>0.937226634248152</v>
      </c>
      <c r="G1785" s="30">
        <v>8.34987490908388</v>
      </c>
      <c r="I1785" s="30">
        <v>3.11491155515057E-4</v>
      </c>
    </row>
    <row r="1786" spans="1:9" x14ac:dyDescent="0.2">
      <c r="A1786" s="30">
        <v>9.3520643193756001</v>
      </c>
      <c r="C1786" s="30">
        <v>0.94262723662015702</v>
      </c>
      <c r="G1786" s="30">
        <v>8.4025069146989004</v>
      </c>
      <c r="I1786" s="30">
        <v>2.4496274233772801E-4</v>
      </c>
    </row>
    <row r="1787" spans="1:9" x14ac:dyDescent="0.2">
      <c r="A1787" s="30">
        <v>9.3573275193756</v>
      </c>
      <c r="C1787" s="30">
        <v>0.94779913705805297</v>
      </c>
      <c r="G1787" s="30">
        <v>8.4551389203139191</v>
      </c>
      <c r="I1787" s="30">
        <v>2.9157146502668498E-4</v>
      </c>
    </row>
    <row r="1788" spans="1:9" x14ac:dyDescent="0.2">
      <c r="A1788" s="30">
        <v>9.3625907193755999</v>
      </c>
      <c r="C1788" s="30">
        <v>0.95278976729447895</v>
      </c>
      <c r="G1788" s="30">
        <v>8.5077709259289396</v>
      </c>
      <c r="I1788" s="30">
        <v>2.9044948435321099E-4</v>
      </c>
    </row>
    <row r="1789" spans="1:9" x14ac:dyDescent="0.2">
      <c r="A1789" s="30">
        <v>9.3678539193755999</v>
      </c>
      <c r="C1789" s="30">
        <v>0.95752430207139805</v>
      </c>
      <c r="G1789" s="30">
        <v>8.56040293154396</v>
      </c>
      <c r="I1789" s="30">
        <v>2.5518904606234801E-4</v>
      </c>
    </row>
    <row r="1790" spans="1:9" x14ac:dyDescent="0.2">
      <c r="A1790" s="30">
        <v>9.3731171193755998</v>
      </c>
      <c r="C1790" s="30">
        <v>0.96191083794071097</v>
      </c>
      <c r="G1790" s="30">
        <v>8.6130349371589805</v>
      </c>
      <c r="I1790" s="30">
        <v>2.6843981557284102E-4</v>
      </c>
    </row>
    <row r="1791" spans="1:9" x14ac:dyDescent="0.2">
      <c r="A1791" s="30">
        <v>9.3783803193755997</v>
      </c>
      <c r="C1791" s="30">
        <v>0.966079599753489</v>
      </c>
      <c r="G1791" s="30">
        <v>8.6656669427739992</v>
      </c>
      <c r="I1791" s="30">
        <v>1.8946259340598301E-4</v>
      </c>
    </row>
    <row r="1792" spans="1:9" x14ac:dyDescent="0.2">
      <c r="A1792" s="30">
        <v>9.3836435193755996</v>
      </c>
      <c r="C1792" s="30">
        <v>0.97005955712752301</v>
      </c>
      <c r="G1792" s="30">
        <v>8.7182989483890196</v>
      </c>
      <c r="I1792" s="30">
        <v>6.7988241736547406E-5</v>
      </c>
    </row>
    <row r="1793" spans="1:9" x14ac:dyDescent="0.2">
      <c r="A1793" s="30">
        <v>9.3889067193755995</v>
      </c>
      <c r="C1793" s="30">
        <v>0.97373869677825597</v>
      </c>
      <c r="G1793" s="30">
        <v>8.7709309540040401</v>
      </c>
      <c r="I1793" s="30">
        <v>-5.0700329045786399E-5</v>
      </c>
    </row>
    <row r="1794" spans="1:9" x14ac:dyDescent="0.2">
      <c r="A1794" s="30">
        <v>9.3941699193755994</v>
      </c>
      <c r="C1794" s="30">
        <v>0.97715585080925504</v>
      </c>
      <c r="G1794" s="30">
        <v>8.8235629596190606</v>
      </c>
      <c r="I1794" s="30">
        <v>5.08360803445047E-6</v>
      </c>
    </row>
    <row r="1795" spans="1:9" x14ac:dyDescent="0.2">
      <c r="A1795" s="30">
        <v>9.3994331193755993</v>
      </c>
      <c r="C1795" s="30">
        <v>0.98036262489145598</v>
      </c>
      <c r="G1795" s="30">
        <v>8.8761949652340792</v>
      </c>
      <c r="I1795" s="30">
        <v>-2.3877061739596098E-6</v>
      </c>
    </row>
    <row r="1796" spans="1:9" x14ac:dyDescent="0.2">
      <c r="A1796" s="30">
        <v>9.4046963193755992</v>
      </c>
      <c r="C1796" s="30">
        <v>0.98336688787566295</v>
      </c>
      <c r="G1796" s="30">
        <v>8.9288269708490997</v>
      </c>
      <c r="I1796" s="30">
        <v>-3.8689370680862797E-5</v>
      </c>
    </row>
    <row r="1797" spans="1:9" x14ac:dyDescent="0.2">
      <c r="A1797" s="30">
        <v>9.4099595193755992</v>
      </c>
      <c r="C1797" s="30">
        <v>0.98613543006064597</v>
      </c>
      <c r="G1797" s="30">
        <v>8.9814589764641202</v>
      </c>
      <c r="I1797" s="30">
        <v>-5.5344331717994196E-6</v>
      </c>
    </row>
    <row r="1798" spans="1:9" x14ac:dyDescent="0.2">
      <c r="A1798" s="30">
        <v>9.4152227193756008</v>
      </c>
      <c r="C1798" s="30">
        <v>0.98865998354950302</v>
      </c>
      <c r="G1798" s="30">
        <v>9.0340909820791406</v>
      </c>
      <c r="I1798" s="30">
        <v>-9.0181633648509906E-5</v>
      </c>
    </row>
    <row r="1799" spans="1:9" x14ac:dyDescent="0.2">
      <c r="A1799" s="30">
        <v>9.4204859193756008</v>
      </c>
      <c r="C1799" s="30">
        <v>0.99096281600551095</v>
      </c>
      <c r="G1799" s="30">
        <v>9.0867229876941593</v>
      </c>
      <c r="I1799" s="30">
        <v>-1.9718991198890501E-4</v>
      </c>
    </row>
    <row r="1800" spans="1:9" x14ac:dyDescent="0.2">
      <c r="A1800" s="30">
        <v>9.4257491193756007</v>
      </c>
      <c r="C1800" s="30">
        <v>0.99294944315719003</v>
      </c>
      <c r="G1800" s="30">
        <v>9.1393549933091798</v>
      </c>
      <c r="I1800" s="30">
        <v>-2.7498796189830398E-4</v>
      </c>
    </row>
    <row r="1801" spans="1:9" x14ac:dyDescent="0.2">
      <c r="A1801" s="30">
        <v>9.4362755193756005</v>
      </c>
      <c r="C1801" s="30">
        <v>0.99624712875874599</v>
      </c>
      <c r="G1801" s="30">
        <v>9.2007589998600405</v>
      </c>
      <c r="I1801" s="30">
        <v>-3.6691138594668399E-4</v>
      </c>
    </row>
    <row r="1802" spans="1:9" x14ac:dyDescent="0.2">
      <c r="A1802" s="30">
        <v>9.4520651193756002</v>
      </c>
      <c r="C1802" s="30">
        <v>0.99918301123084596</v>
      </c>
      <c r="G1802" s="30">
        <v>9.2533910054750592</v>
      </c>
      <c r="I1802" s="30">
        <v>-3.1538095219800098E-4</v>
      </c>
    </row>
    <row r="1803" spans="1:9" x14ac:dyDescent="0.2">
      <c r="A1803" s="30">
        <v>9.4836443193755997</v>
      </c>
      <c r="C1803" s="30">
        <v>0.99931183134063495</v>
      </c>
      <c r="G1803" s="30">
        <v>9.3060230110900797</v>
      </c>
      <c r="I1803" s="30">
        <v>-3.2458418349666501E-4</v>
      </c>
    </row>
    <row r="1804" spans="1:9" x14ac:dyDescent="0.2">
      <c r="A1804" s="30">
        <v>9.4941707193755995</v>
      </c>
      <c r="C1804" s="30">
        <v>0.99761324403235796</v>
      </c>
      <c r="G1804" s="30">
        <v>9.3586550167051001</v>
      </c>
      <c r="I1804" s="30">
        <v>-3.2870393789425202E-4</v>
      </c>
    </row>
    <row r="1805" spans="1:9" x14ac:dyDescent="0.2">
      <c r="A1805" s="30">
        <v>9.5046971193755994</v>
      </c>
      <c r="C1805" s="30">
        <v>0.99493782985059598</v>
      </c>
      <c r="G1805" s="30">
        <v>9.4112870223201206</v>
      </c>
      <c r="I1805" s="30">
        <v>-2.9012647443629101E-4</v>
      </c>
    </row>
    <row r="1806" spans="1:9" x14ac:dyDescent="0.2">
      <c r="A1806" s="30">
        <v>9.5152235193755992</v>
      </c>
      <c r="C1806" s="30">
        <v>0.99151585614428195</v>
      </c>
      <c r="G1806" s="30">
        <v>9.4639190279351393</v>
      </c>
      <c r="I1806" s="30">
        <v>-3.2948402202036899E-4</v>
      </c>
    </row>
    <row r="1807" spans="1:9" x14ac:dyDescent="0.2">
      <c r="A1807" s="30">
        <v>9.5204867193756009</v>
      </c>
      <c r="C1807" s="30">
        <v>0.989642298052549</v>
      </c>
      <c r="G1807" s="30">
        <v>9.5165510335501597</v>
      </c>
      <c r="I1807" s="30">
        <v>-3.6335656218840299E-4</v>
      </c>
    </row>
    <row r="1808" spans="1:9" x14ac:dyDescent="0.2">
      <c r="A1808" s="30">
        <v>9.5310131193756007</v>
      </c>
      <c r="C1808" s="30">
        <v>0.98545871700054599</v>
      </c>
      <c r="G1808" s="30">
        <v>9.5691830391651802</v>
      </c>
      <c r="I1808" s="30">
        <v>-4.10762170127289E-4</v>
      </c>
    </row>
    <row r="1809" spans="1:9" x14ac:dyDescent="0.2">
      <c r="A1809" s="30">
        <v>9.5362763193756006</v>
      </c>
      <c r="C1809" s="30">
        <v>0.98310465515605605</v>
      </c>
      <c r="G1809" s="30">
        <v>9.6218150447802007</v>
      </c>
      <c r="I1809" s="30">
        <v>-5.0225500151753096E-4</v>
      </c>
    </row>
    <row r="1810" spans="1:9" x14ac:dyDescent="0.2">
      <c r="A1810" s="30">
        <v>9.5415395193756005</v>
      </c>
      <c r="C1810" s="30">
        <v>0.98059888796495298</v>
      </c>
      <c r="G1810" s="30">
        <v>9.6744470503952193</v>
      </c>
      <c r="I1810" s="30">
        <v>-5.3837163400555102E-4</v>
      </c>
    </row>
    <row r="1811" spans="1:9" x14ac:dyDescent="0.2">
      <c r="A1811" s="30">
        <v>9.5468027193756004</v>
      </c>
      <c r="C1811" s="30">
        <v>0.97792346313637102</v>
      </c>
      <c r="G1811" s="30">
        <v>9.7270790560102398</v>
      </c>
      <c r="I1811" s="30">
        <v>-5.5056400536274402E-4</v>
      </c>
    </row>
    <row r="1812" spans="1:9" x14ac:dyDescent="0.2">
      <c r="A1812" s="30">
        <v>9.5520659193756003</v>
      </c>
      <c r="C1812" s="30">
        <v>0.97504603851170701</v>
      </c>
      <c r="G1812" s="30">
        <v>9.7797110616252603</v>
      </c>
      <c r="I1812" s="30">
        <v>-5.3381485414605496E-4</v>
      </c>
    </row>
    <row r="1813" spans="1:9" x14ac:dyDescent="0.2">
      <c r="A1813" s="30">
        <v>9.5573291193756003</v>
      </c>
      <c r="C1813" s="30">
        <v>0.97199067588987997</v>
      </c>
      <c r="G1813" s="30">
        <v>9.8323430672402807</v>
      </c>
      <c r="I1813" s="30">
        <v>-4.70779153957411E-4</v>
      </c>
    </row>
    <row r="1814" spans="1:9" x14ac:dyDescent="0.2">
      <c r="A1814" s="30">
        <v>9.5625923193756002</v>
      </c>
      <c r="C1814" s="30">
        <v>0.96880236167104306</v>
      </c>
      <c r="G1814" s="30">
        <v>9.8849750728552994</v>
      </c>
      <c r="I1814" s="30">
        <v>-4.5648338438950199E-4</v>
      </c>
    </row>
    <row r="1815" spans="1:9" x14ac:dyDescent="0.2">
      <c r="A1815" s="30">
        <v>9.5678555193756001</v>
      </c>
      <c r="C1815" s="30">
        <v>0.96552435167063499</v>
      </c>
      <c r="G1815" s="30">
        <v>9.9376070784703199</v>
      </c>
      <c r="I1815" s="30">
        <v>-4.5155443222659897E-4</v>
      </c>
    </row>
    <row r="1816" spans="1:9" x14ac:dyDescent="0.2">
      <c r="A1816" s="30">
        <v>9.5731187193756</v>
      </c>
      <c r="C1816" s="30">
        <v>0.96216603089167996</v>
      </c>
      <c r="G1816" s="30">
        <v>9.9902390840853403</v>
      </c>
      <c r="I1816" s="30">
        <v>-4.4441633520357702E-4</v>
      </c>
    </row>
    <row r="1817" spans="1:9" x14ac:dyDescent="0.2">
      <c r="A1817" s="30">
        <v>9.5783819193755999</v>
      </c>
      <c r="C1817" s="30">
        <v>0.95872996301213198</v>
      </c>
      <c r="G1817" s="30">
        <v>10.0428710897004</v>
      </c>
      <c r="I1817" s="30">
        <v>-3.6955360206242601E-4</v>
      </c>
    </row>
    <row r="1818" spans="1:9" x14ac:dyDescent="0.2">
      <c r="A1818" s="30">
        <v>9.5836451193755998</v>
      </c>
      <c r="C1818" s="30">
        <v>0.95523157421882399</v>
      </c>
      <c r="G1818" s="30">
        <v>10.095503095315401</v>
      </c>
      <c r="I1818" s="30">
        <v>-3.0836218891618799E-4</v>
      </c>
    </row>
    <row r="1819" spans="1:9" x14ac:dyDescent="0.2">
      <c r="A1819" s="30">
        <v>9.5889083193755997</v>
      </c>
      <c r="C1819" s="30">
        <v>0.951637648737788</v>
      </c>
      <c r="G1819" s="30">
        <v>10.1481351009304</v>
      </c>
      <c r="I1819" s="30">
        <v>-3.5459472312487E-4</v>
      </c>
    </row>
    <row r="1820" spans="1:9" x14ac:dyDescent="0.2">
      <c r="A1820" s="30">
        <v>9.5941715193755996</v>
      </c>
      <c r="C1820" s="30">
        <v>0.94791679577802102</v>
      </c>
      <c r="G1820" s="30">
        <v>10.200767106545401</v>
      </c>
      <c r="I1820" s="30">
        <v>-4.4483328800261601E-4</v>
      </c>
    </row>
    <row r="1821" spans="1:9" x14ac:dyDescent="0.2">
      <c r="A1821" s="30">
        <v>9.5994347193755996</v>
      </c>
      <c r="C1821" s="30">
        <v>0.94404788571285003</v>
      </c>
      <c r="G1821" s="30">
        <v>10.2533991121604</v>
      </c>
      <c r="I1821" s="30">
        <v>-5.9550375789613197E-4</v>
      </c>
    </row>
    <row r="1822" spans="1:9" x14ac:dyDescent="0.2">
      <c r="A1822" s="30">
        <v>9.6046979193755995</v>
      </c>
      <c r="C1822" s="30">
        <v>0.93999338621296102</v>
      </c>
      <c r="G1822" s="30">
        <v>10.3060311177755</v>
      </c>
      <c r="I1822" s="30">
        <v>-6.5936743615568503E-4</v>
      </c>
    </row>
    <row r="1823" spans="1:9" x14ac:dyDescent="0.2">
      <c r="A1823" s="30">
        <v>9.6099611193755994</v>
      </c>
      <c r="C1823" s="30">
        <v>0.935772020737062</v>
      </c>
      <c r="G1823" s="30">
        <v>10.3586631233905</v>
      </c>
      <c r="I1823" s="30">
        <v>-6.6765097563115496E-4</v>
      </c>
    </row>
    <row r="1824" spans="1:9" x14ac:dyDescent="0.2">
      <c r="A1824" s="30">
        <v>9.6152243193755993</v>
      </c>
      <c r="C1824" s="30">
        <v>0.93140649001863496</v>
      </c>
      <c r="G1824" s="30">
        <v>10.4112951290055</v>
      </c>
      <c r="I1824" s="30">
        <v>-4.7478422876794302E-4</v>
      </c>
    </row>
    <row r="1825" spans="1:9" x14ac:dyDescent="0.2">
      <c r="A1825" s="30">
        <v>9.6204875193755992</v>
      </c>
      <c r="C1825" s="30">
        <v>0.92686788848068402</v>
      </c>
      <c r="G1825" s="30">
        <v>10.4639271346205</v>
      </c>
      <c r="I1825" s="30">
        <v>-3.1140832858308999E-4</v>
      </c>
    </row>
    <row r="1826" spans="1:9" x14ac:dyDescent="0.2">
      <c r="A1826" s="30">
        <v>9.6257507193755991</v>
      </c>
      <c r="C1826" s="30">
        <v>0.92232586908771297</v>
      </c>
      <c r="G1826" s="30">
        <v>10.525331141171399</v>
      </c>
      <c r="I1826" s="30">
        <v>-2.9294581299276899E-4</v>
      </c>
    </row>
    <row r="1827" spans="1:9" x14ac:dyDescent="0.2">
      <c r="A1827" s="30">
        <v>9.6310139193756008</v>
      </c>
      <c r="C1827" s="30">
        <v>0.91786190904610299</v>
      </c>
      <c r="G1827" s="30">
        <v>10.5779631467864</v>
      </c>
      <c r="I1827" s="30">
        <v>-2.3753839344135599E-4</v>
      </c>
    </row>
    <row r="1828" spans="1:9" x14ac:dyDescent="0.2">
      <c r="A1828" s="30">
        <v>9.6362771193756007</v>
      </c>
      <c r="C1828" s="30">
        <v>0.91333075894369997</v>
      </c>
      <c r="G1828" s="30">
        <v>10.6305951524014</v>
      </c>
      <c r="I1828" s="30">
        <v>-2.34835199272301E-4</v>
      </c>
    </row>
    <row r="1829" spans="1:9" x14ac:dyDescent="0.2">
      <c r="A1829" s="30">
        <v>9.6415403193756006</v>
      </c>
      <c r="C1829" s="30">
        <v>0.90873306796263098</v>
      </c>
      <c r="G1829" s="30">
        <v>10.6832271580164</v>
      </c>
      <c r="I1829" s="30">
        <v>-3.3907707926600703E-4</v>
      </c>
    </row>
    <row r="1830" spans="1:9" x14ac:dyDescent="0.2">
      <c r="A1830" s="30">
        <v>9.6468035193756005</v>
      </c>
      <c r="C1830" s="30">
        <v>0.904097422760055</v>
      </c>
      <c r="G1830" s="30">
        <v>10.735859163631501</v>
      </c>
      <c r="I1830" s="30">
        <v>-3.8831158786662898E-4</v>
      </c>
    </row>
    <row r="1831" spans="1:9" x14ac:dyDescent="0.2">
      <c r="A1831" s="30">
        <v>9.6520667193756005</v>
      </c>
      <c r="C1831" s="30">
        <v>0.89936158171921998</v>
      </c>
      <c r="G1831" s="30">
        <v>10.7884911692465</v>
      </c>
      <c r="I1831" s="30">
        <v>-3.6734497212657197E-4</v>
      </c>
    </row>
    <row r="1832" spans="1:9" x14ac:dyDescent="0.2">
      <c r="A1832" s="30">
        <v>9.6573299193756004</v>
      </c>
      <c r="C1832" s="30">
        <v>0.89450159359270598</v>
      </c>
      <c r="G1832" s="30">
        <v>10.841123174861499</v>
      </c>
      <c r="I1832" s="30">
        <v>-2.7990296078762302E-4</v>
      </c>
    </row>
    <row r="1833" spans="1:9" x14ac:dyDescent="0.2">
      <c r="A1833" s="30">
        <v>9.6625931193756003</v>
      </c>
      <c r="C1833" s="30">
        <v>0.88958674361521894</v>
      </c>
      <c r="G1833" s="30">
        <v>10.8937551804765</v>
      </c>
      <c r="I1833" s="30">
        <v>-2.3846100009714799E-4</v>
      </c>
    </row>
    <row r="1834" spans="1:9" x14ac:dyDescent="0.2">
      <c r="A1834" s="30">
        <v>9.6678563193756002</v>
      </c>
      <c r="C1834" s="30">
        <v>0.88462233335344398</v>
      </c>
      <c r="G1834" s="30">
        <v>10.946387186091499</v>
      </c>
      <c r="I1834" s="30">
        <v>-2.30888740595691E-4</v>
      </c>
    </row>
    <row r="1835" spans="1:9" x14ac:dyDescent="0.2">
      <c r="A1835" s="30">
        <v>9.6731195193756001</v>
      </c>
      <c r="C1835" s="30">
        <v>0.87961231871797996</v>
      </c>
      <c r="G1835" s="30">
        <v>10.9990191917066</v>
      </c>
      <c r="I1835" s="30">
        <v>-1.6144372390427899E-4</v>
      </c>
    </row>
    <row r="1836" spans="1:9" x14ac:dyDescent="0.2">
      <c r="A1836" s="30">
        <v>9.6783827193756</v>
      </c>
      <c r="C1836" s="30">
        <v>0.87456614980834602</v>
      </c>
      <c r="G1836" s="30">
        <v>11.051651197321601</v>
      </c>
      <c r="I1836" s="30">
        <v>-8.8520693880034498E-5</v>
      </c>
    </row>
    <row r="1837" spans="1:9" x14ac:dyDescent="0.2">
      <c r="A1837" s="30">
        <v>9.6836459193755999</v>
      </c>
      <c r="C1837" s="30">
        <v>0.86956063665526195</v>
      </c>
      <c r="G1837" s="30">
        <v>11.1042832029366</v>
      </c>
      <c r="I1837" s="30">
        <v>1.14661050057471E-4</v>
      </c>
    </row>
    <row r="1838" spans="1:9" x14ac:dyDescent="0.2">
      <c r="A1838" s="30">
        <v>9.6889091193755998</v>
      </c>
      <c r="C1838" s="30">
        <v>0.864611095326001</v>
      </c>
      <c r="G1838" s="30">
        <v>11.156915208551601</v>
      </c>
      <c r="I1838" s="30">
        <v>2.9532919973406402E-4</v>
      </c>
    </row>
    <row r="1839" spans="1:9" x14ac:dyDescent="0.2">
      <c r="A1839" s="30">
        <v>9.6941723193755998</v>
      </c>
      <c r="C1839" s="30">
        <v>0.859657153867739</v>
      </c>
      <c r="G1839" s="30">
        <v>11.2095472141666</v>
      </c>
      <c r="I1839" s="30">
        <v>3.5767141299214401E-4</v>
      </c>
    </row>
    <row r="1840" spans="1:9" x14ac:dyDescent="0.2">
      <c r="A1840" s="30">
        <v>9.6994355193755997</v>
      </c>
      <c r="C1840" s="30">
        <v>0.85471211233584299</v>
      </c>
      <c r="G1840" s="30">
        <v>11.2621792197817</v>
      </c>
      <c r="I1840" s="30">
        <v>4.2917513880281598E-4</v>
      </c>
    </row>
    <row r="1841" spans="1:9" x14ac:dyDescent="0.2">
      <c r="A1841" s="30">
        <v>9.7046987193755996</v>
      </c>
      <c r="C1841" s="30">
        <v>0.849744434407112</v>
      </c>
      <c r="G1841" s="30">
        <v>11.314811225396699</v>
      </c>
      <c r="I1841" s="30">
        <v>4.1417703379904099E-4</v>
      </c>
    </row>
    <row r="1842" spans="1:9" x14ac:dyDescent="0.2">
      <c r="A1842" s="30">
        <v>9.7099619193755995</v>
      </c>
      <c r="C1842" s="30">
        <v>0.84473915541747502</v>
      </c>
      <c r="G1842" s="30">
        <v>11.3674432310117</v>
      </c>
      <c r="I1842" s="30">
        <v>4.1222382846044399E-4</v>
      </c>
    </row>
    <row r="1843" spans="1:9" x14ac:dyDescent="0.2">
      <c r="A1843" s="30">
        <v>9.7152251193755994</v>
      </c>
      <c r="C1843" s="30">
        <v>0.83963457158394295</v>
      </c>
      <c r="G1843" s="30">
        <v>11.420075236626699</v>
      </c>
      <c r="I1843" s="30">
        <v>4.3460419871120998E-4</v>
      </c>
    </row>
    <row r="1844" spans="1:9" x14ac:dyDescent="0.2">
      <c r="A1844" s="30">
        <v>9.7204883193755993</v>
      </c>
      <c r="C1844" s="30">
        <v>0.83444206862874604</v>
      </c>
      <c r="G1844" s="30">
        <v>11.4727072422417</v>
      </c>
      <c r="I1844" s="30">
        <v>3.6664174595561901E-4</v>
      </c>
    </row>
    <row r="1845" spans="1:9" x14ac:dyDescent="0.2">
      <c r="A1845" s="30">
        <v>9.7257515193755992</v>
      </c>
      <c r="C1845" s="30">
        <v>0.82924517284018695</v>
      </c>
      <c r="G1845" s="30">
        <v>11.525339247856801</v>
      </c>
      <c r="I1845" s="30">
        <v>4.15746394340839E-4</v>
      </c>
    </row>
    <row r="1846" spans="1:9" x14ac:dyDescent="0.2">
      <c r="A1846" s="30">
        <v>9.7310147193755991</v>
      </c>
      <c r="C1846" s="30">
        <v>0.82409652654750098</v>
      </c>
      <c r="G1846" s="30">
        <v>11.5779712534718</v>
      </c>
      <c r="I1846" s="30">
        <v>4.4623951665641201E-4</v>
      </c>
    </row>
    <row r="1847" spans="1:9" x14ac:dyDescent="0.2">
      <c r="A1847" s="30">
        <v>9.7362779193756008</v>
      </c>
      <c r="C1847" s="30">
        <v>0.81897596376834203</v>
      </c>
      <c r="G1847" s="30">
        <v>11.630603259086801</v>
      </c>
      <c r="I1847" s="30">
        <v>5.5921875957188705E-4</v>
      </c>
    </row>
    <row r="1848" spans="1:9" x14ac:dyDescent="0.2">
      <c r="A1848" s="30">
        <v>9.7415411193756007</v>
      </c>
      <c r="C1848" s="30">
        <v>0.81389036100346401</v>
      </c>
      <c r="G1848" s="30">
        <v>11.6832352647018</v>
      </c>
      <c r="I1848" s="30">
        <v>6.1217745740850397E-4</v>
      </c>
    </row>
    <row r="1849" spans="1:9" x14ac:dyDescent="0.2">
      <c r="A1849" s="30">
        <v>9.7468043193756007</v>
      </c>
      <c r="C1849" s="30">
        <v>0.80885618848293395</v>
      </c>
      <c r="G1849" s="30">
        <v>11.735867270316801</v>
      </c>
      <c r="I1849" s="30">
        <v>7.1445508755936104E-4</v>
      </c>
    </row>
    <row r="1850" spans="1:9" x14ac:dyDescent="0.2">
      <c r="A1850" s="30">
        <v>9.7520675193756006</v>
      </c>
      <c r="C1850" s="30">
        <v>0.80382146098352802</v>
      </c>
      <c r="G1850" s="30">
        <v>11.788499275931899</v>
      </c>
      <c r="I1850" s="30">
        <v>9.4516022287193197E-4</v>
      </c>
    </row>
    <row r="1851" spans="1:9" x14ac:dyDescent="0.2">
      <c r="A1851" s="30">
        <v>9.7573307193756005</v>
      </c>
      <c r="C1851" s="30">
        <v>0.79879188851179095</v>
      </c>
      <c r="G1851" s="30">
        <v>11.8499032824827</v>
      </c>
      <c r="I1851" s="30">
        <v>1.13777923237605E-3</v>
      </c>
    </row>
    <row r="1852" spans="1:9" x14ac:dyDescent="0.2">
      <c r="A1852" s="30">
        <v>9.7625939193756004</v>
      </c>
      <c r="C1852" s="30">
        <v>0.79376231239322304</v>
      </c>
      <c r="G1852" s="30">
        <v>11.8674472843544</v>
      </c>
      <c r="I1852" s="30">
        <v>1.1812844747924E-3</v>
      </c>
    </row>
    <row r="1853" spans="1:9" x14ac:dyDescent="0.2">
      <c r="A1853" s="30">
        <v>9.7678571193756003</v>
      </c>
      <c r="C1853" s="30">
        <v>0.78868060423672703</v>
      </c>
      <c r="G1853" s="30">
        <v>11.902535288097701</v>
      </c>
      <c r="I1853" s="30">
        <v>1.22705745003505E-3</v>
      </c>
    </row>
    <row r="1854" spans="1:9" x14ac:dyDescent="0.2">
      <c r="A1854" s="30">
        <v>9.7731203193756002</v>
      </c>
      <c r="C1854" s="30">
        <v>0.78352289038978196</v>
      </c>
      <c r="G1854" s="30">
        <v>11.955167293712799</v>
      </c>
      <c r="I1854" s="30">
        <v>1.35291789893307E-3</v>
      </c>
    </row>
    <row r="1855" spans="1:9" x14ac:dyDescent="0.2">
      <c r="A1855" s="30">
        <v>9.7783835193756001</v>
      </c>
      <c r="C1855" s="30">
        <v>0.77832683668432501</v>
      </c>
      <c r="G1855" s="30">
        <v>12.0077992993278</v>
      </c>
      <c r="I1855" s="30">
        <v>1.4033402491103299E-3</v>
      </c>
    </row>
    <row r="1856" spans="1:9" x14ac:dyDescent="0.2">
      <c r="A1856" s="30">
        <v>9.7836467193756</v>
      </c>
      <c r="C1856" s="30">
        <v>0.77315111810718296</v>
      </c>
      <c r="G1856" s="30">
        <v>12.060431304942799</v>
      </c>
      <c r="I1856" s="30">
        <v>1.5831883807927499E-3</v>
      </c>
    </row>
    <row r="1857" spans="1:9" x14ac:dyDescent="0.2">
      <c r="A1857" s="30">
        <v>9.7889099193756</v>
      </c>
      <c r="C1857" s="30">
        <v>0.76805888338420902</v>
      </c>
      <c r="G1857" s="30">
        <v>12.1130633105578</v>
      </c>
      <c r="I1857" s="30">
        <v>1.85279088273745E-3</v>
      </c>
    </row>
    <row r="1858" spans="1:9" x14ac:dyDescent="0.2">
      <c r="A1858" s="30">
        <v>9.7941731193755999</v>
      </c>
      <c r="C1858" s="30">
        <v>0.76307303384515401</v>
      </c>
      <c r="G1858" s="30">
        <v>12.165695316172799</v>
      </c>
      <c r="I1858" s="30">
        <v>2.3156970851398199E-3</v>
      </c>
    </row>
    <row r="1859" spans="1:9" x14ac:dyDescent="0.2">
      <c r="A1859" s="30">
        <v>9.7994363193755998</v>
      </c>
      <c r="C1859" s="30">
        <v>0.75815127228862</v>
      </c>
      <c r="G1859" s="30">
        <v>12.2183273217879</v>
      </c>
      <c r="I1859" s="30">
        <v>3.0555725135846799E-3</v>
      </c>
    </row>
    <row r="1860" spans="1:9" x14ac:dyDescent="0.2">
      <c r="A1860" s="30">
        <v>9.8046995193755997</v>
      </c>
      <c r="C1860" s="30">
        <v>0.75324814422627395</v>
      </c>
      <c r="G1860" s="30">
        <v>12.270959327402901</v>
      </c>
      <c r="I1860" s="30">
        <v>3.9338543372188298E-3</v>
      </c>
    </row>
    <row r="1861" spans="1:9" x14ac:dyDescent="0.2">
      <c r="A1861" s="30">
        <v>9.8099627193755996</v>
      </c>
      <c r="C1861" s="30">
        <v>0.74832088204043501</v>
      </c>
      <c r="G1861" s="30">
        <v>12.288503329274601</v>
      </c>
      <c r="I1861" s="30">
        <v>4.2903503030749801E-3</v>
      </c>
    </row>
    <row r="1862" spans="1:9" x14ac:dyDescent="0.2">
      <c r="A1862" s="30">
        <v>9.8152259193755995</v>
      </c>
      <c r="C1862" s="30">
        <v>0.74338145775211595</v>
      </c>
      <c r="G1862" s="30">
        <v>12.3235913330179</v>
      </c>
      <c r="I1862" s="30">
        <v>5.0815682940934699E-3</v>
      </c>
    </row>
    <row r="1863" spans="1:9" x14ac:dyDescent="0.2">
      <c r="A1863" s="30">
        <v>9.8204891193755994</v>
      </c>
      <c r="C1863" s="30">
        <v>0.73842306923326995</v>
      </c>
      <c r="G1863" s="30">
        <v>12.376223338632901</v>
      </c>
      <c r="I1863" s="30">
        <v>6.2704553223572003E-3</v>
      </c>
    </row>
    <row r="1864" spans="1:9" x14ac:dyDescent="0.2">
      <c r="A1864" s="30">
        <v>9.8257523193755993</v>
      </c>
      <c r="C1864" s="30">
        <v>0.73344737472477695</v>
      </c>
      <c r="G1864" s="30">
        <v>12.411311342376299</v>
      </c>
      <c r="I1864" s="30">
        <v>7.1905340420946899E-3</v>
      </c>
    </row>
    <row r="1865" spans="1:9" x14ac:dyDescent="0.2">
      <c r="A1865" s="30">
        <v>9.8310155193755993</v>
      </c>
      <c r="C1865" s="30">
        <v>0.72851698214405403</v>
      </c>
      <c r="G1865" s="30">
        <v>12.4288553442479</v>
      </c>
      <c r="I1865" s="30">
        <v>7.6768533946398199E-3</v>
      </c>
    </row>
    <row r="1866" spans="1:9" x14ac:dyDescent="0.2">
      <c r="A1866" s="30">
        <v>9.8362787193755992</v>
      </c>
      <c r="C1866" s="30">
        <v>0.72361748137593895</v>
      </c>
      <c r="G1866" s="30">
        <v>12.481487349863</v>
      </c>
      <c r="I1866" s="30">
        <v>9.6254613359736708E-3</v>
      </c>
    </row>
    <row r="1867" spans="1:9" x14ac:dyDescent="0.2">
      <c r="A1867" s="30">
        <v>9.8415419193756009</v>
      </c>
      <c r="C1867" s="30">
        <v>0.71874586243708705</v>
      </c>
      <c r="G1867" s="30">
        <v>12.499031351734599</v>
      </c>
      <c r="I1867" s="30">
        <v>1.0262639454587099E-2</v>
      </c>
    </row>
    <row r="1868" spans="1:9" x14ac:dyDescent="0.2">
      <c r="A1868" s="30">
        <v>9.8468051193756008</v>
      </c>
      <c r="C1868" s="30">
        <v>0.71392343529958602</v>
      </c>
      <c r="G1868" s="30">
        <v>12.534119355477999</v>
      </c>
      <c r="I1868" s="30">
        <v>1.1523666193500599E-2</v>
      </c>
    </row>
    <row r="1869" spans="1:9" x14ac:dyDescent="0.2">
      <c r="A1869" s="30">
        <v>9.8520683193756007</v>
      </c>
      <c r="C1869" s="30">
        <v>0.70915447233042805</v>
      </c>
      <c r="G1869" s="30">
        <v>12.577979360157199</v>
      </c>
      <c r="I1869" s="30">
        <v>1.32241189535433E-2</v>
      </c>
    </row>
    <row r="1870" spans="1:9" x14ac:dyDescent="0.2">
      <c r="A1870" s="30">
        <v>9.8573315193756006</v>
      </c>
      <c r="C1870" s="30">
        <v>0.70443455009552602</v>
      </c>
      <c r="G1870" s="30">
        <v>12.586751361093</v>
      </c>
      <c r="I1870" s="30">
        <v>1.3546032825258699E-2</v>
      </c>
    </row>
    <row r="1871" spans="1:9" x14ac:dyDescent="0.2">
      <c r="A1871" s="30">
        <v>9.8625947193756005</v>
      </c>
      <c r="C1871" s="30">
        <v>0.69967134566020095</v>
      </c>
      <c r="G1871" s="30">
        <v>12.639383366708</v>
      </c>
      <c r="I1871" s="30">
        <v>1.5682892005746799E-2</v>
      </c>
    </row>
    <row r="1872" spans="1:9" x14ac:dyDescent="0.2">
      <c r="A1872" s="30">
        <v>9.8678579193756004</v>
      </c>
      <c r="C1872" s="30">
        <v>0.69472190417016</v>
      </c>
      <c r="G1872" s="30">
        <v>12.6481553676439</v>
      </c>
      <c r="I1872" s="30">
        <v>1.6084909886860899E-2</v>
      </c>
    </row>
    <row r="1873" spans="1:9" x14ac:dyDescent="0.2">
      <c r="A1873" s="30">
        <v>9.8731211193756003</v>
      </c>
      <c r="C1873" s="30">
        <v>0.68969106434702698</v>
      </c>
      <c r="G1873" s="30">
        <v>12.692015372323</v>
      </c>
      <c r="I1873" s="30">
        <v>1.8237371788769999E-2</v>
      </c>
    </row>
    <row r="1874" spans="1:9" x14ac:dyDescent="0.2">
      <c r="A1874" s="30">
        <v>9.8783843193756002</v>
      </c>
      <c r="C1874" s="30">
        <v>0.684788309195276</v>
      </c>
      <c r="G1874" s="30">
        <v>12.709559374194701</v>
      </c>
      <c r="I1874" s="30">
        <v>1.90972622574208E-2</v>
      </c>
    </row>
    <row r="1875" spans="1:9" x14ac:dyDescent="0.2">
      <c r="A1875" s="30">
        <v>9.8836475193756002</v>
      </c>
      <c r="C1875" s="30">
        <v>0.68001120601699605</v>
      </c>
      <c r="G1875" s="30">
        <v>12.744647377938101</v>
      </c>
      <c r="I1875" s="30">
        <v>2.08731285476055E-2</v>
      </c>
    </row>
    <row r="1876" spans="1:9" x14ac:dyDescent="0.2">
      <c r="A1876" s="30">
        <v>9.8889107193756001</v>
      </c>
      <c r="C1876" s="30">
        <v>0.67528448274705299</v>
      </c>
      <c r="G1876" s="30">
        <v>12.7709633807456</v>
      </c>
      <c r="I1876" s="30">
        <v>2.21442236928041E-2</v>
      </c>
    </row>
    <row r="1877" spans="1:9" x14ac:dyDescent="0.2">
      <c r="A1877" s="30">
        <v>9.8941739193756</v>
      </c>
      <c r="C1877" s="30">
        <v>0.67063644396372502</v>
      </c>
      <c r="G1877" s="30">
        <v>12.7972793835531</v>
      </c>
      <c r="I1877" s="30">
        <v>2.34511671013901E-2</v>
      </c>
    </row>
    <row r="1878" spans="1:9" x14ac:dyDescent="0.2">
      <c r="A1878" s="30">
        <v>9.8994371193755999</v>
      </c>
      <c r="C1878" s="30">
        <v>0.66624007568100196</v>
      </c>
      <c r="G1878" s="30">
        <v>12.8235953863606</v>
      </c>
      <c r="I1878" s="30">
        <v>2.48268655840523E-2</v>
      </c>
    </row>
    <row r="1879" spans="1:9" x14ac:dyDescent="0.2">
      <c r="A1879" s="30">
        <v>9.9047003193755998</v>
      </c>
      <c r="C1879" s="30">
        <v>0.66204463712283201</v>
      </c>
      <c r="G1879" s="30">
        <v>12.849911389168099</v>
      </c>
      <c r="I1879" s="30">
        <v>2.6183767814341299E-2</v>
      </c>
    </row>
    <row r="1880" spans="1:9" x14ac:dyDescent="0.2">
      <c r="A1880" s="30">
        <v>9.9099635193755997</v>
      </c>
      <c r="C1880" s="30">
        <v>0.65774255110570101</v>
      </c>
      <c r="G1880" s="30">
        <v>12.884999392911499</v>
      </c>
      <c r="I1880" s="30">
        <v>2.80137967792909E-2</v>
      </c>
    </row>
    <row r="1881" spans="1:9" x14ac:dyDescent="0.2">
      <c r="A1881" s="30">
        <v>9.9152267193755996</v>
      </c>
      <c r="C1881" s="30">
        <v>0.65334050569602198</v>
      </c>
      <c r="G1881" s="30">
        <v>12.9025433947831</v>
      </c>
      <c r="I1881" s="30">
        <v>2.8910613626408101E-2</v>
      </c>
    </row>
    <row r="1882" spans="1:9" x14ac:dyDescent="0.2">
      <c r="A1882" s="30">
        <v>9.9204899193755995</v>
      </c>
      <c r="C1882" s="30">
        <v>0.64894910078754697</v>
      </c>
      <c r="G1882" s="30">
        <v>12.9376313985265</v>
      </c>
      <c r="I1882" s="30">
        <v>3.07827177343462E-2</v>
      </c>
    </row>
    <row r="1883" spans="1:9" x14ac:dyDescent="0.2">
      <c r="A1883" s="30">
        <v>9.9257531193755995</v>
      </c>
      <c r="C1883" s="30">
        <v>0.64459337915016202</v>
      </c>
      <c r="G1883" s="30">
        <v>12.955175400398099</v>
      </c>
      <c r="I1883" s="30">
        <v>3.1689883205461102E-2</v>
      </c>
    </row>
    <row r="1884" spans="1:9" x14ac:dyDescent="0.2">
      <c r="A1884" s="30">
        <v>9.9310163193755994</v>
      </c>
      <c r="C1884" s="30">
        <v>0.64023109727540695</v>
      </c>
      <c r="G1884" s="30">
        <v>12.999035405077301</v>
      </c>
      <c r="I1884" s="30">
        <v>3.4001700183036297E-2</v>
      </c>
    </row>
    <row r="1885" spans="1:9" x14ac:dyDescent="0.2">
      <c r="A1885" s="30">
        <v>9.9362795193755993</v>
      </c>
      <c r="C1885" s="30">
        <v>0.63586624071495301</v>
      </c>
      <c r="G1885" s="30">
        <v>13.0078074060132</v>
      </c>
      <c r="I1885" s="30">
        <v>3.4484911721310997E-2</v>
      </c>
    </row>
    <row r="1886" spans="1:9" x14ac:dyDescent="0.2">
      <c r="A1886" s="30">
        <v>9.9415427193755992</v>
      </c>
      <c r="C1886" s="30">
        <v>0.63153228366846903</v>
      </c>
      <c r="G1886" s="30">
        <v>13.0516674106923</v>
      </c>
      <c r="I1886" s="30">
        <v>3.6762954209544001E-2</v>
      </c>
    </row>
    <row r="1887" spans="1:9" x14ac:dyDescent="0.2">
      <c r="A1887" s="30">
        <v>9.9468059193756009</v>
      </c>
      <c r="C1887" s="30">
        <v>0.62722321588850405</v>
      </c>
      <c r="G1887" s="30">
        <v>13.060439411628201</v>
      </c>
      <c r="I1887" s="30">
        <v>3.7189518684035902E-2</v>
      </c>
    </row>
    <row r="1888" spans="1:9" x14ac:dyDescent="0.2">
      <c r="A1888" s="30">
        <v>9.9520691193756008</v>
      </c>
      <c r="C1888" s="30">
        <v>0.62299604842554102</v>
      </c>
      <c r="G1888" s="30">
        <v>13.1130714172432</v>
      </c>
      <c r="I1888" s="30">
        <v>3.9701159660538901E-2</v>
      </c>
    </row>
    <row r="1889" spans="1:9" x14ac:dyDescent="0.2">
      <c r="A1889" s="30">
        <v>9.9573323193756007</v>
      </c>
      <c r="C1889" s="30">
        <v>0.61881012926030399</v>
      </c>
      <c r="G1889" s="30">
        <v>13.1744754237941</v>
      </c>
      <c r="I1889" s="30">
        <v>4.2372463727981001E-2</v>
      </c>
    </row>
    <row r="1890" spans="1:9" x14ac:dyDescent="0.2">
      <c r="A1890" s="30">
        <v>9.9625955193756006</v>
      </c>
      <c r="C1890" s="30">
        <v>0.614627531607296</v>
      </c>
      <c r="G1890" s="30">
        <v>13.183247424729901</v>
      </c>
      <c r="I1890" s="30">
        <v>4.2764145730791299E-2</v>
      </c>
    </row>
    <row r="1891" spans="1:9" x14ac:dyDescent="0.2">
      <c r="A1891" s="30">
        <v>9.9678587193756005</v>
      </c>
      <c r="C1891" s="30">
        <v>0.61045327510454395</v>
      </c>
      <c r="G1891" s="30">
        <v>13.2271074294091</v>
      </c>
      <c r="I1891" s="30">
        <v>4.46213135580193E-2</v>
      </c>
    </row>
    <row r="1892" spans="1:9" x14ac:dyDescent="0.2">
      <c r="A1892" s="30">
        <v>9.9731219193756004</v>
      </c>
      <c r="C1892" s="30">
        <v>0.60629632419041701</v>
      </c>
      <c r="G1892" s="30">
        <v>13.2534234322166</v>
      </c>
      <c r="I1892" s="30">
        <v>4.5696467577525601E-2</v>
      </c>
    </row>
    <row r="1893" spans="1:9" x14ac:dyDescent="0.2">
      <c r="A1893" s="30">
        <v>9.9783851193756004</v>
      </c>
      <c r="C1893" s="30">
        <v>0.60212851409167101</v>
      </c>
      <c r="G1893" s="30">
        <v>13.2797394350241</v>
      </c>
      <c r="I1893" s="30">
        <v>4.6753195227414203E-2</v>
      </c>
    </row>
    <row r="1894" spans="1:9" x14ac:dyDescent="0.2">
      <c r="A1894" s="30">
        <v>9.9836483193756003</v>
      </c>
      <c r="C1894" s="30">
        <v>0.59795157256856502</v>
      </c>
      <c r="G1894" s="30">
        <v>13.323599439703299</v>
      </c>
      <c r="I1894" s="30">
        <v>4.8413737678999397E-2</v>
      </c>
    </row>
    <row r="1895" spans="1:9" x14ac:dyDescent="0.2">
      <c r="A1895" s="30">
        <v>9.9889115193756002</v>
      </c>
      <c r="C1895" s="30">
        <v>0.593781486111009</v>
      </c>
      <c r="G1895" s="30">
        <v>13.332371440639101</v>
      </c>
      <c r="I1895" s="30">
        <v>4.8743614580616802E-2</v>
      </c>
    </row>
    <row r="1896" spans="1:9" x14ac:dyDescent="0.2">
      <c r="A1896" s="30">
        <v>9.9941747193756001</v>
      </c>
      <c r="C1896" s="30">
        <v>0.58961497660528095</v>
      </c>
      <c r="G1896" s="30">
        <v>13.3850034462541</v>
      </c>
      <c r="I1896" s="30">
        <v>5.0649819380451301E-2</v>
      </c>
    </row>
    <row r="1897" spans="1:9" x14ac:dyDescent="0.2">
      <c r="A1897" s="30">
        <v>9.9994379193756</v>
      </c>
      <c r="C1897" s="30">
        <v>0.58547597136519902</v>
      </c>
      <c r="G1897" s="30">
        <v>13.4113194490617</v>
      </c>
      <c r="I1897" s="30">
        <v>5.1486948750855001E-2</v>
      </c>
    </row>
    <row r="1898" spans="1:9" x14ac:dyDescent="0.2">
      <c r="A1898" s="30">
        <v>10.0047011193756</v>
      </c>
      <c r="C1898" s="30">
        <v>0.58139647554161</v>
      </c>
      <c r="G1898" s="30">
        <v>13.4376354518692</v>
      </c>
      <c r="I1898" s="30">
        <v>5.23037412802249E-2</v>
      </c>
    </row>
    <row r="1899" spans="1:9" x14ac:dyDescent="0.2">
      <c r="A1899" s="30">
        <v>10.0099643193756</v>
      </c>
      <c r="C1899" s="30">
        <v>0.57738304001353002</v>
      </c>
      <c r="G1899" s="30">
        <v>13.490267457484199</v>
      </c>
      <c r="I1899" s="30">
        <v>5.3857674579902898E-2</v>
      </c>
    </row>
    <row r="1900" spans="1:9" x14ac:dyDescent="0.2">
      <c r="A1900" s="30">
        <v>10.0152275193756</v>
      </c>
      <c r="C1900" s="30">
        <v>0.573393571758536</v>
      </c>
      <c r="G1900" s="30">
        <v>13.507811459355899</v>
      </c>
      <c r="I1900" s="30">
        <v>5.4302945193660399E-2</v>
      </c>
    </row>
    <row r="1901" spans="1:9" x14ac:dyDescent="0.2">
      <c r="A1901" s="30">
        <v>10.0204907193756</v>
      </c>
      <c r="C1901" s="30">
        <v>0.56944568451442401</v>
      </c>
      <c r="G1901" s="30">
        <v>13.5428994630992</v>
      </c>
      <c r="I1901" s="30">
        <v>5.5173581496675402E-2</v>
      </c>
    </row>
    <row r="1902" spans="1:9" x14ac:dyDescent="0.2">
      <c r="A1902" s="30">
        <v>10.0257539193756</v>
      </c>
      <c r="C1902" s="30">
        <v>0.56554479063736895</v>
      </c>
      <c r="G1902" s="30">
        <v>13.595531468714199</v>
      </c>
      <c r="I1902" s="30">
        <v>5.6203575549617801E-2</v>
      </c>
    </row>
    <row r="1903" spans="1:9" x14ac:dyDescent="0.2">
      <c r="A1903" s="30">
        <v>10.031017119375599</v>
      </c>
      <c r="C1903" s="30">
        <v>0.56160981846309999</v>
      </c>
      <c r="G1903" s="30">
        <v>13.6481634743292</v>
      </c>
      <c r="I1903" s="30">
        <v>5.7087276784645001E-2</v>
      </c>
    </row>
    <row r="1904" spans="1:9" x14ac:dyDescent="0.2">
      <c r="A1904" s="30">
        <v>10.036280319375599</v>
      </c>
      <c r="C1904" s="30">
        <v>0.55763308784743904</v>
      </c>
      <c r="G1904" s="30">
        <v>13.6657074762009</v>
      </c>
      <c r="I1904" s="30">
        <v>5.7353294341745402E-2</v>
      </c>
    </row>
    <row r="1905" spans="1:9" x14ac:dyDescent="0.2">
      <c r="A1905" s="30">
        <v>10.041543519375599</v>
      </c>
      <c r="C1905" s="30">
        <v>0.553670035857462</v>
      </c>
      <c r="G1905" s="30">
        <v>13.700795479944301</v>
      </c>
      <c r="I1905" s="30">
        <v>5.7862117522359903E-2</v>
      </c>
    </row>
    <row r="1906" spans="1:9" x14ac:dyDescent="0.2">
      <c r="A1906" s="30">
        <v>10.046806719375599</v>
      </c>
      <c r="C1906" s="30">
        <v>0.54971028253286203</v>
      </c>
      <c r="G1906" s="30">
        <v>13.7534274855593</v>
      </c>
      <c r="I1906" s="30">
        <v>5.8501870155673201E-2</v>
      </c>
    </row>
    <row r="1907" spans="1:9" x14ac:dyDescent="0.2">
      <c r="A1907" s="30">
        <v>10.052069919375599</v>
      </c>
      <c r="C1907" s="30">
        <v>0.54576011955001302</v>
      </c>
      <c r="G1907" s="30">
        <v>13.806059491174301</v>
      </c>
      <c r="I1907" s="30">
        <v>5.8950065916693599E-2</v>
      </c>
    </row>
    <row r="1908" spans="1:9" x14ac:dyDescent="0.2">
      <c r="A1908" s="30">
        <v>10.057333119375601</v>
      </c>
      <c r="C1908" s="30">
        <v>0.541866246596586</v>
      </c>
      <c r="G1908" s="30">
        <v>13.8586914967893</v>
      </c>
      <c r="I1908" s="30">
        <v>5.93396669998911E-2</v>
      </c>
    </row>
    <row r="1909" spans="1:9" x14ac:dyDescent="0.2">
      <c r="A1909" s="30">
        <v>10.062596319375601</v>
      </c>
      <c r="C1909" s="30">
        <v>0.53799670106290998</v>
      </c>
      <c r="G1909" s="30">
        <v>13.911323502404301</v>
      </c>
      <c r="I1909" s="30">
        <v>5.95922664967952E-2</v>
      </c>
    </row>
    <row r="1910" spans="1:9" x14ac:dyDescent="0.2">
      <c r="A1910" s="30">
        <v>10.067859519375601</v>
      </c>
      <c r="C1910" s="30">
        <v>0.53412486829634398</v>
      </c>
      <c r="G1910" s="30">
        <v>13.963955508019399</v>
      </c>
      <c r="I1910" s="30">
        <v>5.9622261388693497E-2</v>
      </c>
    </row>
    <row r="1911" spans="1:9" x14ac:dyDescent="0.2">
      <c r="A1911" s="30">
        <v>10.073122719375601</v>
      </c>
      <c r="C1911" s="30">
        <v>0.53028688930343904</v>
      </c>
      <c r="G1911" s="30">
        <v>14.0165875136344</v>
      </c>
      <c r="I1911" s="30">
        <v>5.9612581174393102E-2</v>
      </c>
    </row>
    <row r="1912" spans="1:9" x14ac:dyDescent="0.2">
      <c r="A1912" s="30">
        <v>10.0783859193756</v>
      </c>
      <c r="C1912" s="30">
        <v>0.52647624291185602</v>
      </c>
      <c r="G1912" s="30">
        <v>14.069219519249399</v>
      </c>
      <c r="I1912" s="30">
        <v>5.9530502895786E-2</v>
      </c>
    </row>
    <row r="1913" spans="1:9" x14ac:dyDescent="0.2">
      <c r="A1913" s="30">
        <v>10.0836491193756</v>
      </c>
      <c r="C1913" s="30">
        <v>0.52263373561753501</v>
      </c>
      <c r="G1913" s="30">
        <v>14.1218515248644</v>
      </c>
      <c r="I1913" s="30">
        <v>5.92858290614766E-2</v>
      </c>
    </row>
    <row r="1914" spans="1:9" x14ac:dyDescent="0.2">
      <c r="A1914" s="30">
        <v>10.0889123193756</v>
      </c>
      <c r="C1914" s="30">
        <v>0.518755707490693</v>
      </c>
      <c r="G1914" s="30">
        <v>14.174483530479399</v>
      </c>
      <c r="I1914" s="30">
        <v>5.8987862654445097E-2</v>
      </c>
    </row>
    <row r="1915" spans="1:9" x14ac:dyDescent="0.2">
      <c r="A1915" s="30">
        <v>10.0941755193756</v>
      </c>
      <c r="C1915" s="30">
        <v>0.514888524787808</v>
      </c>
      <c r="G1915" s="30">
        <v>14.2271155360945</v>
      </c>
      <c r="I1915" s="30">
        <v>5.8658555318978699E-2</v>
      </c>
    </row>
    <row r="1916" spans="1:9" x14ac:dyDescent="0.2">
      <c r="A1916" s="30">
        <v>10.0994387193756</v>
      </c>
      <c r="C1916" s="30">
        <v>0.51102540144495001</v>
      </c>
      <c r="G1916" s="30">
        <v>14.279747541709501</v>
      </c>
      <c r="I1916" s="30">
        <v>5.8280849310169899E-2</v>
      </c>
    </row>
    <row r="1917" spans="1:9" x14ac:dyDescent="0.2">
      <c r="A1917" s="30">
        <v>10.1047019193756</v>
      </c>
      <c r="C1917" s="30">
        <v>0.50718175704577595</v>
      </c>
      <c r="G1917" s="30">
        <v>14.3323795473245</v>
      </c>
      <c r="I1917" s="30">
        <v>5.7829299787088499E-2</v>
      </c>
    </row>
    <row r="1918" spans="1:9" x14ac:dyDescent="0.2">
      <c r="A1918" s="30">
        <v>10.1099651193756</v>
      </c>
      <c r="C1918" s="30">
        <v>0.50338449456921897</v>
      </c>
      <c r="G1918" s="30">
        <v>14.385011552939501</v>
      </c>
      <c r="I1918" s="30">
        <v>5.7275580320728103E-2</v>
      </c>
    </row>
    <row r="1919" spans="1:9" x14ac:dyDescent="0.2">
      <c r="A1919" s="30">
        <v>10.1152283193756</v>
      </c>
      <c r="C1919" s="30">
        <v>0.49958562088963698</v>
      </c>
      <c r="G1919" s="30">
        <v>14.3937835538754</v>
      </c>
      <c r="I1919" s="30">
        <v>5.7176443377790098E-2</v>
      </c>
    </row>
    <row r="1920" spans="1:9" x14ac:dyDescent="0.2">
      <c r="A1920" s="30">
        <v>10.1204915193756</v>
      </c>
      <c r="C1920" s="30">
        <v>0.495789504000755</v>
      </c>
      <c r="G1920" s="30">
        <v>14.4376435585545</v>
      </c>
      <c r="I1920" s="30">
        <v>5.6670441028493002E-2</v>
      </c>
    </row>
    <row r="1921" spans="1:9" x14ac:dyDescent="0.2">
      <c r="A1921" s="30">
        <v>10.1257547193756</v>
      </c>
      <c r="C1921" s="30">
        <v>0.492070026694572</v>
      </c>
      <c r="G1921" s="30">
        <v>14.4990475651054</v>
      </c>
      <c r="I1921" s="30">
        <v>5.5923629341075101E-2</v>
      </c>
    </row>
    <row r="1922" spans="1:9" x14ac:dyDescent="0.2">
      <c r="A1922" s="30">
        <v>10.1310179193756</v>
      </c>
      <c r="C1922" s="30">
        <v>0.48841968969813199</v>
      </c>
      <c r="G1922" s="30">
        <v>14.551679570720401</v>
      </c>
      <c r="I1922" s="30">
        <v>5.5359791690460999E-2</v>
      </c>
    </row>
    <row r="1923" spans="1:9" x14ac:dyDescent="0.2">
      <c r="A1923" s="30">
        <v>10.1362811193756</v>
      </c>
      <c r="C1923" s="30">
        <v>0.48479864604509898</v>
      </c>
      <c r="G1923" s="30">
        <v>14.6043115763354</v>
      </c>
      <c r="I1923" s="30">
        <v>5.4782031314578199E-2</v>
      </c>
    </row>
    <row r="1924" spans="1:9" x14ac:dyDescent="0.2">
      <c r="A1924" s="30">
        <v>10.141544319375599</v>
      </c>
      <c r="C1924" s="30">
        <v>0.481180898504182</v>
      </c>
      <c r="G1924" s="30">
        <v>14.6481715810146</v>
      </c>
      <c r="I1924" s="30">
        <v>5.41920875319565E-2</v>
      </c>
    </row>
    <row r="1925" spans="1:9" x14ac:dyDescent="0.2">
      <c r="A1925" s="30">
        <v>10.146807519375599</v>
      </c>
      <c r="C1925" s="30">
        <v>0.47755895940021598</v>
      </c>
      <c r="G1925" s="30">
        <v>14.6569435819505</v>
      </c>
      <c r="I1925" s="30">
        <v>5.40656739232706E-2</v>
      </c>
    </row>
    <row r="1926" spans="1:9" x14ac:dyDescent="0.2">
      <c r="A1926" s="30">
        <v>10.152070719375599</v>
      </c>
      <c r="C1926" s="30">
        <v>0.473904814837106</v>
      </c>
      <c r="G1926" s="30">
        <v>14.709575587565499</v>
      </c>
      <c r="I1926" s="30">
        <v>5.3287937234673802E-2</v>
      </c>
    </row>
    <row r="1927" spans="1:9" x14ac:dyDescent="0.2">
      <c r="A1927" s="30">
        <v>10.157333919375599</v>
      </c>
      <c r="C1927" s="30">
        <v>0.470138219101565</v>
      </c>
      <c r="G1927" s="30">
        <v>14.7622075931805</v>
      </c>
      <c r="I1927" s="30">
        <v>5.2531511770700097E-2</v>
      </c>
    </row>
    <row r="1928" spans="1:9" x14ac:dyDescent="0.2">
      <c r="A1928" s="30">
        <v>10.162597119375601</v>
      </c>
      <c r="C1928" s="30">
        <v>0.466408946578865</v>
      </c>
      <c r="G1928" s="30">
        <v>14.814839598795499</v>
      </c>
      <c r="I1928" s="30">
        <v>5.1837072626758698E-2</v>
      </c>
    </row>
    <row r="1929" spans="1:9" x14ac:dyDescent="0.2">
      <c r="A1929" s="30">
        <v>10.167860319375601</v>
      </c>
      <c r="C1929" s="30">
        <v>0.46280568352829099</v>
      </c>
      <c r="G1929" s="30">
        <v>14.858699603474699</v>
      </c>
      <c r="I1929" s="30">
        <v>5.1302813826059099E-2</v>
      </c>
    </row>
    <row r="1930" spans="1:9" x14ac:dyDescent="0.2">
      <c r="A1930" s="30">
        <v>10.173123519375601</v>
      </c>
      <c r="C1930" s="30">
        <v>0.45922388017377103</v>
      </c>
      <c r="G1930" s="30">
        <v>14.8674716044105</v>
      </c>
      <c r="I1930" s="30">
        <v>5.11988109208798E-2</v>
      </c>
    </row>
    <row r="1931" spans="1:9" x14ac:dyDescent="0.2">
      <c r="A1931" s="30">
        <v>10.178386719375601</v>
      </c>
      <c r="C1931" s="30">
        <v>0.455685478452724</v>
      </c>
      <c r="G1931" s="30">
        <v>14.920103610025601</v>
      </c>
      <c r="I1931" s="30">
        <v>5.0576225460396203E-2</v>
      </c>
    </row>
    <row r="1932" spans="1:9" x14ac:dyDescent="0.2">
      <c r="A1932" s="30">
        <v>10.1836499193756</v>
      </c>
      <c r="C1932" s="30">
        <v>0.45219815995169299</v>
      </c>
      <c r="G1932" s="30">
        <v>14.9727356156406</v>
      </c>
      <c r="I1932" s="30">
        <v>4.9970937934116701E-2</v>
      </c>
    </row>
    <row r="1933" spans="1:9" x14ac:dyDescent="0.2">
      <c r="A1933" s="30">
        <v>10.1889131193756</v>
      </c>
      <c r="C1933" s="30">
        <v>0.448705451116028</v>
      </c>
      <c r="G1933" s="30">
        <v>15.025367621255601</v>
      </c>
      <c r="I1933" s="30">
        <v>4.9280166258637501E-2</v>
      </c>
    </row>
    <row r="1934" spans="1:9" x14ac:dyDescent="0.2">
      <c r="A1934" s="30">
        <v>10.1941763193756</v>
      </c>
      <c r="C1934" s="30">
        <v>0.445177342406683</v>
      </c>
      <c r="G1934" s="30">
        <v>15.0779996268706</v>
      </c>
      <c r="I1934" s="30">
        <v>4.8567500282649799E-2</v>
      </c>
    </row>
    <row r="1935" spans="1:9" x14ac:dyDescent="0.2">
      <c r="A1935" s="30">
        <v>10.1994395193756</v>
      </c>
      <c r="C1935" s="30">
        <v>0.44166035950537802</v>
      </c>
      <c r="G1935" s="30">
        <v>15.0955436287423</v>
      </c>
      <c r="I1935" s="30">
        <v>4.8342214640137202E-2</v>
      </c>
    </row>
    <row r="1936" spans="1:9" x14ac:dyDescent="0.2">
      <c r="A1936" s="30">
        <v>10.2047027193756</v>
      </c>
      <c r="C1936" s="30">
        <v>0.43814012523572099</v>
      </c>
      <c r="G1936" s="30">
        <v>15.130631632485599</v>
      </c>
      <c r="I1936" s="30">
        <v>4.79199451417123E-2</v>
      </c>
    </row>
    <row r="1937" spans="1:9" x14ac:dyDescent="0.2">
      <c r="A1937" s="30">
        <v>10.2099659193756</v>
      </c>
      <c r="C1937" s="30">
        <v>0.43461259022076199</v>
      </c>
      <c r="G1937" s="30">
        <v>15.1832636381007</v>
      </c>
      <c r="I1937" s="30">
        <v>4.7256835660504898E-2</v>
      </c>
    </row>
    <row r="1938" spans="1:9" x14ac:dyDescent="0.2">
      <c r="A1938" s="30">
        <v>10.2152291193756</v>
      </c>
      <c r="C1938" s="30">
        <v>0.43112742660704401</v>
      </c>
      <c r="G1938" s="30">
        <v>15.2358956437157</v>
      </c>
      <c r="I1938" s="30">
        <v>4.6705578754371001E-2</v>
      </c>
    </row>
    <row r="1939" spans="1:9" x14ac:dyDescent="0.2">
      <c r="A1939" s="30">
        <v>10.2204923193756</v>
      </c>
      <c r="C1939" s="30">
        <v>0.427655099288546</v>
      </c>
      <c r="G1939" s="30">
        <v>15.2885276493307</v>
      </c>
      <c r="I1939" s="30">
        <v>4.6154476914170302E-2</v>
      </c>
    </row>
    <row r="1940" spans="1:9" x14ac:dyDescent="0.2">
      <c r="A1940" s="30">
        <v>10.2257555193756</v>
      </c>
      <c r="C1940" s="30">
        <v>0.42422386347227597</v>
      </c>
      <c r="G1940" s="30">
        <v>15.341159654945701</v>
      </c>
      <c r="I1940" s="30">
        <v>4.5674418345390398E-2</v>
      </c>
    </row>
    <row r="1941" spans="1:9" x14ac:dyDescent="0.2">
      <c r="A1941" s="30">
        <v>10.2310187193756</v>
      </c>
      <c r="C1941" s="30">
        <v>0.42085462424026798</v>
      </c>
      <c r="G1941" s="30">
        <v>15.3674756577532</v>
      </c>
      <c r="I1941" s="30">
        <v>4.5431844714552701E-2</v>
      </c>
    </row>
    <row r="1942" spans="1:9" x14ac:dyDescent="0.2">
      <c r="A1942" s="30">
        <v>10.2362819193756</v>
      </c>
      <c r="C1942" s="30">
        <v>0.417496205932403</v>
      </c>
      <c r="G1942" s="30">
        <v>15.3937916605607</v>
      </c>
      <c r="I1942" s="30">
        <v>4.5140571080159203E-2</v>
      </c>
    </row>
    <row r="1943" spans="1:9" x14ac:dyDescent="0.2">
      <c r="A1943" s="30">
        <v>10.2415451193756</v>
      </c>
      <c r="C1943" s="30">
        <v>0.414146878255857</v>
      </c>
      <c r="G1943" s="30">
        <v>15.4464236661758</v>
      </c>
      <c r="I1943" s="30">
        <v>4.4351885318925303E-2</v>
      </c>
    </row>
    <row r="1944" spans="1:9" x14ac:dyDescent="0.2">
      <c r="A1944" s="30">
        <v>10.246808319375599</v>
      </c>
      <c r="C1944" s="30">
        <v>0.410823469016801</v>
      </c>
      <c r="G1944" s="30">
        <v>15.499055671790799</v>
      </c>
      <c r="I1944" s="30">
        <v>4.3629175800576701E-2</v>
      </c>
    </row>
    <row r="1945" spans="1:9" x14ac:dyDescent="0.2">
      <c r="A1945" s="30">
        <v>10.252071519375599</v>
      </c>
      <c r="C1945" s="30">
        <v>0.40752240364260101</v>
      </c>
      <c r="G1945" s="30">
        <v>15.5516876774058</v>
      </c>
      <c r="I1945" s="30">
        <v>4.3087383357500099E-2</v>
      </c>
    </row>
    <row r="1946" spans="1:9" x14ac:dyDescent="0.2">
      <c r="A1946" s="30">
        <v>10.257334719375599</v>
      </c>
      <c r="C1946" s="30">
        <v>0.40422373518046401</v>
      </c>
      <c r="G1946" s="30">
        <v>15.604319683020799</v>
      </c>
      <c r="I1946" s="30">
        <v>4.2531073436245202E-2</v>
      </c>
    </row>
    <row r="1947" spans="1:9" x14ac:dyDescent="0.2">
      <c r="A1947" s="30">
        <v>10.262597919375599</v>
      </c>
      <c r="C1947" s="30">
        <v>0.40091604549670201</v>
      </c>
      <c r="G1947" s="30">
        <v>15.6130916839567</v>
      </c>
      <c r="I1947" s="30">
        <v>4.2432541438697902E-2</v>
      </c>
    </row>
    <row r="1948" spans="1:9" x14ac:dyDescent="0.2">
      <c r="A1948" s="30">
        <v>10.267861119375601</v>
      </c>
      <c r="C1948" s="30">
        <v>0.39765115927355299</v>
      </c>
      <c r="G1948" s="30">
        <v>15.6569516886358</v>
      </c>
      <c r="I1948" s="30">
        <v>4.1959614257170298E-2</v>
      </c>
    </row>
    <row r="1949" spans="1:9" x14ac:dyDescent="0.2">
      <c r="A1949" s="30">
        <v>10.273124319375601</v>
      </c>
      <c r="C1949" s="30">
        <v>0.39441872819149099</v>
      </c>
      <c r="G1949" s="30">
        <v>15.709583694250901</v>
      </c>
      <c r="I1949" s="30">
        <v>4.1262159196324297E-2</v>
      </c>
    </row>
    <row r="1950" spans="1:9" x14ac:dyDescent="0.2">
      <c r="A1950" s="30">
        <v>10.278387519375601</v>
      </c>
      <c r="C1950" s="30">
        <v>0.39118598350803602</v>
      </c>
      <c r="G1950" s="30">
        <v>15.7622156998659</v>
      </c>
      <c r="I1950" s="30">
        <v>4.0608389580370198E-2</v>
      </c>
    </row>
    <row r="1951" spans="1:9" x14ac:dyDescent="0.2">
      <c r="A1951" s="30">
        <v>10.283650719375601</v>
      </c>
      <c r="C1951" s="30">
        <v>0.38800761562984698</v>
      </c>
      <c r="G1951" s="30">
        <v>15.8236197064167</v>
      </c>
      <c r="I1951" s="30">
        <v>3.9765327235594901E-2</v>
      </c>
    </row>
    <row r="1952" spans="1:9" x14ac:dyDescent="0.2">
      <c r="A1952" s="30">
        <v>10.288913919375601</v>
      </c>
      <c r="C1952" s="30">
        <v>0.38489196288774602</v>
      </c>
      <c r="G1952" s="30">
        <v>15.8411637082884</v>
      </c>
      <c r="I1952" s="30">
        <v>3.9511230176099102E-2</v>
      </c>
    </row>
    <row r="1953" spans="1:9" x14ac:dyDescent="0.2">
      <c r="A1953" s="30">
        <v>10.2941771193756</v>
      </c>
      <c r="C1953" s="30">
        <v>0.38176028383459998</v>
      </c>
      <c r="G1953" s="30">
        <v>15.876251712031801</v>
      </c>
      <c r="I1953" s="30">
        <v>3.9000470441497501E-2</v>
      </c>
    </row>
    <row r="1954" spans="1:9" x14ac:dyDescent="0.2">
      <c r="A1954" s="30">
        <v>10.2994403193756</v>
      </c>
      <c r="C1954" s="30">
        <v>0.37864244681730402</v>
      </c>
      <c r="G1954" s="30">
        <v>15.9288837176468</v>
      </c>
      <c r="I1954" s="30">
        <v>3.83930534794144E-2</v>
      </c>
    </row>
    <row r="1955" spans="1:9" x14ac:dyDescent="0.2">
      <c r="A1955" s="30">
        <v>10.3047035193756</v>
      </c>
      <c r="C1955" s="30">
        <v>0.375562712541537</v>
      </c>
      <c r="G1955" s="30">
        <v>15.981515723261801</v>
      </c>
      <c r="I1955" s="30">
        <v>3.78120277902095E-2</v>
      </c>
    </row>
    <row r="1956" spans="1:9" x14ac:dyDescent="0.2">
      <c r="A1956" s="30">
        <v>10.3099667193756</v>
      </c>
      <c r="C1956" s="30">
        <v>0.37246099795569598</v>
      </c>
      <c r="G1956" s="30">
        <v>16.0341477288768</v>
      </c>
      <c r="I1956" s="30">
        <v>3.7307262112618499E-2</v>
      </c>
    </row>
    <row r="1957" spans="1:9" x14ac:dyDescent="0.2">
      <c r="A1957" s="30">
        <v>10.3152299193756</v>
      </c>
      <c r="C1957" s="30">
        <v>0.36935289043235803</v>
      </c>
      <c r="G1957" s="30">
        <v>16.086779734491799</v>
      </c>
      <c r="I1957" s="30">
        <v>3.6885656122543797E-2</v>
      </c>
    </row>
    <row r="1958" spans="1:9" x14ac:dyDescent="0.2">
      <c r="A1958" s="30">
        <v>10.3204931193756</v>
      </c>
      <c r="C1958" s="30">
        <v>0.36628458055194801</v>
      </c>
      <c r="G1958" s="30">
        <v>16.130639739170999</v>
      </c>
      <c r="I1958" s="30">
        <v>3.6579088591995101E-2</v>
      </c>
    </row>
    <row r="1959" spans="1:9" x14ac:dyDescent="0.2">
      <c r="A1959" s="30">
        <v>10.3257563193756</v>
      </c>
      <c r="C1959" s="30">
        <v>0.36324467533708499</v>
      </c>
      <c r="G1959" s="30">
        <v>16.139411740106901</v>
      </c>
      <c r="I1959" s="30">
        <v>3.6526838884049902E-2</v>
      </c>
    </row>
    <row r="1960" spans="1:9" x14ac:dyDescent="0.2">
      <c r="A1960" s="30">
        <v>10.3310195193756</v>
      </c>
      <c r="C1960" s="30">
        <v>0.36022269459357398</v>
      </c>
      <c r="G1960" s="30">
        <v>16.1920437457219</v>
      </c>
      <c r="I1960" s="30">
        <v>3.6277461872728997E-2</v>
      </c>
    </row>
    <row r="1961" spans="1:9" x14ac:dyDescent="0.2">
      <c r="A1961" s="30">
        <v>10.3362827193756</v>
      </c>
      <c r="C1961" s="30">
        <v>0.357255082707852</v>
      </c>
      <c r="G1961" s="30">
        <v>16.244675751336899</v>
      </c>
      <c r="I1961" s="30">
        <v>3.59183820348878E-2</v>
      </c>
    </row>
    <row r="1962" spans="1:9" x14ac:dyDescent="0.2">
      <c r="A1962" s="30">
        <v>10.3415459193756</v>
      </c>
      <c r="C1962" s="30">
        <v>0.354345147673924</v>
      </c>
      <c r="G1962" s="30">
        <v>16.297307756951898</v>
      </c>
      <c r="I1962" s="30">
        <v>3.5532938223330202E-2</v>
      </c>
    </row>
    <row r="1963" spans="1:9" x14ac:dyDescent="0.2">
      <c r="A1963" s="30">
        <v>10.3468091193756</v>
      </c>
      <c r="C1963" s="30">
        <v>0.351468196542989</v>
      </c>
      <c r="G1963" s="30">
        <v>16.349939762566901</v>
      </c>
      <c r="I1963" s="30">
        <v>3.5183236277535002E-2</v>
      </c>
    </row>
    <row r="1964" spans="1:9" x14ac:dyDescent="0.2">
      <c r="A1964" s="30">
        <v>10.352072319375599</v>
      </c>
      <c r="C1964" s="30">
        <v>0.34859031741499502</v>
      </c>
      <c r="G1964" s="30">
        <v>16.402571768182</v>
      </c>
      <c r="I1964" s="30">
        <v>3.4883500178471603E-2</v>
      </c>
    </row>
    <row r="1965" spans="1:9" x14ac:dyDescent="0.2">
      <c r="A1965" s="30">
        <v>10.357335519375599</v>
      </c>
      <c r="C1965" s="30">
        <v>0.345725764597688</v>
      </c>
      <c r="G1965" s="30">
        <v>16.455203773796999</v>
      </c>
      <c r="I1965" s="30">
        <v>3.4596017403910398E-2</v>
      </c>
    </row>
    <row r="1966" spans="1:9" x14ac:dyDescent="0.2">
      <c r="A1966" s="30">
        <v>10.362598719375599</v>
      </c>
      <c r="C1966" s="30">
        <v>0.34284148268151299</v>
      </c>
      <c r="G1966" s="30">
        <v>16.507835779412002</v>
      </c>
      <c r="I1966" s="30">
        <v>3.42400085664206E-2</v>
      </c>
    </row>
    <row r="1967" spans="1:9" x14ac:dyDescent="0.2">
      <c r="A1967" s="30">
        <v>10.367861919375599</v>
      </c>
      <c r="C1967" s="30">
        <v>0.339906293701423</v>
      </c>
      <c r="G1967" s="30">
        <v>16.560467785027001</v>
      </c>
      <c r="I1967" s="30">
        <v>3.40286144995375E-2</v>
      </c>
    </row>
    <row r="1968" spans="1:9" x14ac:dyDescent="0.2">
      <c r="A1968" s="30">
        <v>10.373125119375599</v>
      </c>
      <c r="C1968" s="30">
        <v>0.33701671675851602</v>
      </c>
      <c r="G1968" s="30">
        <v>16.613099790642</v>
      </c>
      <c r="I1968" s="30">
        <v>3.3870006213715997E-2</v>
      </c>
    </row>
    <row r="1969" spans="1:9" x14ac:dyDescent="0.2">
      <c r="A1969" s="30">
        <v>10.378388319375601</v>
      </c>
      <c r="C1969" s="30">
        <v>0.33414885094368302</v>
      </c>
      <c r="G1969" s="30">
        <v>16.6481877943854</v>
      </c>
      <c r="I1969" s="30">
        <v>3.3621029380605301E-2</v>
      </c>
    </row>
    <row r="1970" spans="1:9" x14ac:dyDescent="0.2">
      <c r="A1970" s="30">
        <v>10.383651519375601</v>
      </c>
      <c r="C1970" s="30">
        <v>0.33126209340389101</v>
      </c>
      <c r="G1970" s="30">
        <v>16.665731796257099</v>
      </c>
      <c r="I1970" s="30">
        <v>3.34706850490454E-2</v>
      </c>
    </row>
    <row r="1971" spans="1:9" x14ac:dyDescent="0.2">
      <c r="A1971" s="30">
        <v>10.388914719375601</v>
      </c>
      <c r="C1971" s="30">
        <v>0.32847833629312501</v>
      </c>
      <c r="G1971" s="30">
        <v>16.718363801872101</v>
      </c>
      <c r="I1971" s="30">
        <v>3.3063200275855797E-2</v>
      </c>
    </row>
    <row r="1972" spans="1:9" x14ac:dyDescent="0.2">
      <c r="A1972" s="30">
        <v>10.394177919375601</v>
      </c>
      <c r="C1972" s="30">
        <v>0.32575825811945702</v>
      </c>
      <c r="G1972" s="30">
        <v>16.7709958074871</v>
      </c>
      <c r="I1972" s="30">
        <v>3.2698684534225197E-2</v>
      </c>
    </row>
    <row r="1973" spans="1:9" x14ac:dyDescent="0.2">
      <c r="A1973" s="30">
        <v>10.3994411193756</v>
      </c>
      <c r="C1973" s="30">
        <v>0.32304264185310699</v>
      </c>
      <c r="G1973" s="30">
        <v>16.8236278131021</v>
      </c>
      <c r="I1973" s="30">
        <v>3.2361941320347302E-2</v>
      </c>
    </row>
    <row r="1974" spans="1:9" x14ac:dyDescent="0.2">
      <c r="A1974" s="30">
        <v>10.4047043193756</v>
      </c>
      <c r="C1974" s="30">
        <v>0.32035398396166198</v>
      </c>
      <c r="G1974" s="30">
        <v>16.876259818717099</v>
      </c>
      <c r="I1974" s="30">
        <v>3.1993530922063702E-2</v>
      </c>
    </row>
    <row r="1975" spans="1:9" x14ac:dyDescent="0.2">
      <c r="A1975" s="30">
        <v>10.4099675193756</v>
      </c>
      <c r="C1975" s="30">
        <v>0.31766673681771701</v>
      </c>
      <c r="G1975" s="30">
        <v>16.928891824332201</v>
      </c>
      <c r="I1975" s="30">
        <v>3.1458834988699502E-2</v>
      </c>
    </row>
    <row r="1976" spans="1:9" x14ac:dyDescent="0.2">
      <c r="A1976" s="30">
        <v>10.4152307193756</v>
      </c>
      <c r="C1976" s="30">
        <v>0.31498196073455498</v>
      </c>
      <c r="G1976" s="30">
        <v>16.9815238299472</v>
      </c>
      <c r="I1976" s="30">
        <v>3.0922041622730701E-2</v>
      </c>
    </row>
    <row r="1977" spans="1:9" x14ac:dyDescent="0.2">
      <c r="A1977" s="30">
        <v>10.4204939193756</v>
      </c>
      <c r="C1977" s="30">
        <v>0.31231718307888401</v>
      </c>
      <c r="G1977" s="30">
        <v>17.007839832754701</v>
      </c>
      <c r="I1977" s="30">
        <v>3.0621292601197302E-2</v>
      </c>
    </row>
    <row r="1978" spans="1:9" x14ac:dyDescent="0.2">
      <c r="A1978" s="30">
        <v>10.4310203193756</v>
      </c>
      <c r="C1978" s="30">
        <v>0.307094533299894</v>
      </c>
      <c r="G1978" s="30">
        <v>17.034155835562199</v>
      </c>
      <c r="I1978" s="30">
        <v>3.03945811693415E-2</v>
      </c>
    </row>
    <row r="1979" spans="1:9" x14ac:dyDescent="0.2">
      <c r="A1979" s="30">
        <v>10.4362835193756</v>
      </c>
      <c r="C1979" s="30">
        <v>0.30452389644061501</v>
      </c>
      <c r="G1979" s="30">
        <v>17.086787841177198</v>
      </c>
      <c r="I1979" s="30">
        <v>2.9930122138437501E-2</v>
      </c>
    </row>
    <row r="1980" spans="1:9" x14ac:dyDescent="0.2">
      <c r="A1980" s="30">
        <v>10.4415467193756</v>
      </c>
      <c r="C1980" s="30">
        <v>0.30200818225834097</v>
      </c>
      <c r="G1980" s="30">
        <v>17.1481918477281</v>
      </c>
      <c r="I1980" s="30">
        <v>2.9388186763356899E-2</v>
      </c>
    </row>
    <row r="1981" spans="1:9" x14ac:dyDescent="0.2">
      <c r="A1981" s="30">
        <v>10.4468099193756</v>
      </c>
      <c r="C1981" s="30">
        <v>0.29957550161893198</v>
      </c>
      <c r="G1981" s="30">
        <v>17.200823853343099</v>
      </c>
      <c r="I1981" s="30">
        <v>2.9004530636483301E-2</v>
      </c>
    </row>
    <row r="1982" spans="1:9" x14ac:dyDescent="0.2">
      <c r="A1982" s="30">
        <v>10.4520731193756</v>
      </c>
      <c r="C1982" s="30">
        <v>0.297182043491938</v>
      </c>
      <c r="G1982" s="30">
        <v>17.253455858958102</v>
      </c>
      <c r="I1982" s="30">
        <v>2.87869667186989E-2</v>
      </c>
    </row>
    <row r="1983" spans="1:9" x14ac:dyDescent="0.2">
      <c r="A1983" s="30">
        <v>10.457336319375599</v>
      </c>
      <c r="C1983" s="30">
        <v>0.29476159114328698</v>
      </c>
      <c r="G1983" s="30">
        <v>17.306087864573101</v>
      </c>
      <c r="I1983" s="30">
        <v>2.8636248855901301E-2</v>
      </c>
    </row>
    <row r="1984" spans="1:9" x14ac:dyDescent="0.2">
      <c r="A1984" s="30">
        <v>10.462599519375599</v>
      </c>
      <c r="C1984" s="30">
        <v>0.292374995229502</v>
      </c>
      <c r="G1984" s="30">
        <v>17.3587198701882</v>
      </c>
      <c r="I1984" s="30">
        <v>2.85541194170905E-2</v>
      </c>
    </row>
    <row r="1985" spans="1:9" x14ac:dyDescent="0.2">
      <c r="A1985" s="30">
        <v>10.467862719375599</v>
      </c>
      <c r="C1985" s="30">
        <v>0.28999685883614601</v>
      </c>
      <c r="G1985" s="30">
        <v>17.411351875803199</v>
      </c>
      <c r="I1985" s="30">
        <v>2.8618665911635002E-2</v>
      </c>
    </row>
    <row r="1986" spans="1:9" x14ac:dyDescent="0.2">
      <c r="A1986" s="30">
        <v>10.473125919375599</v>
      </c>
      <c r="C1986" s="30">
        <v>0.28757175184561301</v>
      </c>
      <c r="G1986" s="30">
        <v>17.463983881418201</v>
      </c>
      <c r="I1986" s="30">
        <v>2.88407781247563E-2</v>
      </c>
    </row>
    <row r="1987" spans="1:9" x14ac:dyDescent="0.2">
      <c r="A1987" s="30">
        <v>10.478389119375599</v>
      </c>
      <c r="C1987" s="30">
        <v>0.28518715862894101</v>
      </c>
      <c r="G1987" s="30">
        <v>17.5166158870332</v>
      </c>
      <c r="I1987" s="30">
        <v>2.93039004252954E-2</v>
      </c>
    </row>
    <row r="1988" spans="1:9" x14ac:dyDescent="0.2">
      <c r="A1988" s="30">
        <v>10.483652319375601</v>
      </c>
      <c r="C1988" s="30">
        <v>0.282824330286995</v>
      </c>
      <c r="G1988" s="30">
        <v>17.5692478926482</v>
      </c>
      <c r="I1988" s="30">
        <v>2.99060249374304E-2</v>
      </c>
    </row>
    <row r="1989" spans="1:9" x14ac:dyDescent="0.2">
      <c r="A1989" s="30">
        <v>10.488915519375601</v>
      </c>
      <c r="C1989" s="30">
        <v>0.28046663794172999</v>
      </c>
      <c r="G1989" s="30">
        <v>17.621879898263298</v>
      </c>
      <c r="I1989" s="30">
        <v>3.0656283839449301E-2</v>
      </c>
    </row>
    <row r="1990" spans="1:9" x14ac:dyDescent="0.2">
      <c r="A1990" s="30">
        <v>10.499441919375601</v>
      </c>
      <c r="C1990" s="30">
        <v>0.27591647121862101</v>
      </c>
      <c r="G1990" s="30">
        <v>17.630651899199101</v>
      </c>
      <c r="I1990" s="30">
        <v>3.07994388710893E-2</v>
      </c>
    </row>
    <row r="1991" spans="1:9" x14ac:dyDescent="0.2">
      <c r="A1991" s="30">
        <v>10.5047051193756</v>
      </c>
      <c r="C1991" s="30">
        <v>0.27373856987852901</v>
      </c>
      <c r="G1991" s="30">
        <v>17.674511903878301</v>
      </c>
      <c r="I1991" s="30">
        <v>3.1645494635236901E-2</v>
      </c>
    </row>
    <row r="1992" spans="1:9" x14ac:dyDescent="0.2">
      <c r="A1992" s="30">
        <v>10.5099683193756</v>
      </c>
      <c r="C1992" s="30">
        <v>0.27156633936875002</v>
      </c>
      <c r="G1992" s="30">
        <v>17.7271439094933</v>
      </c>
      <c r="I1992" s="30">
        <v>3.27399526177415E-2</v>
      </c>
    </row>
    <row r="1993" spans="1:9" x14ac:dyDescent="0.2">
      <c r="A1993" s="30">
        <v>10.5204947193756</v>
      </c>
      <c r="C1993" s="30">
        <v>0.26727477428006202</v>
      </c>
      <c r="G1993" s="30">
        <v>17.7710039141725</v>
      </c>
      <c r="I1993" s="30">
        <v>3.37995944480678E-2</v>
      </c>
    </row>
    <row r="1994" spans="1:9" x14ac:dyDescent="0.2">
      <c r="A1994" s="30">
        <v>10.5257579193756</v>
      </c>
      <c r="C1994" s="30">
        <v>0.26508074618913802</v>
      </c>
      <c r="G1994" s="30">
        <v>17.779775915108299</v>
      </c>
      <c r="I1994" s="30">
        <v>3.40120185274672E-2</v>
      </c>
    </row>
    <row r="1995" spans="1:9" x14ac:dyDescent="0.2">
      <c r="A1995" s="30">
        <v>10.5310211193756</v>
      </c>
      <c r="C1995" s="30">
        <v>0.26288915980968502</v>
      </c>
      <c r="G1995" s="30">
        <v>17.832407920723298</v>
      </c>
      <c r="I1995" s="30">
        <v>3.5395993257694297E-2</v>
      </c>
    </row>
    <row r="1996" spans="1:9" x14ac:dyDescent="0.2">
      <c r="A1996" s="30">
        <v>10.5415475193756</v>
      </c>
      <c r="C1996" s="30">
        <v>0.25853818047600402</v>
      </c>
      <c r="G1996" s="30">
        <v>17.876267925402502</v>
      </c>
      <c r="I1996" s="30">
        <v>3.6597807847891101E-2</v>
      </c>
    </row>
    <row r="1997" spans="1:9" x14ac:dyDescent="0.2">
      <c r="A1997" s="30">
        <v>10.5468107193756</v>
      </c>
      <c r="C1997" s="30">
        <v>0.25641524411601702</v>
      </c>
      <c r="G1997" s="30">
        <v>17.885039926338401</v>
      </c>
      <c r="I1997" s="30">
        <v>3.6824212344816198E-2</v>
      </c>
    </row>
    <row r="1998" spans="1:9" x14ac:dyDescent="0.2">
      <c r="A1998" s="30">
        <v>10.5520739193756</v>
      </c>
      <c r="C1998" s="30">
        <v>0.25437305031340601</v>
      </c>
      <c r="G1998" s="30">
        <v>17.9376719319534</v>
      </c>
      <c r="I1998" s="30">
        <v>3.8264919806309798E-2</v>
      </c>
    </row>
    <row r="1999" spans="1:9" x14ac:dyDescent="0.2">
      <c r="A1999" s="30">
        <v>10.5626003193756</v>
      </c>
      <c r="C1999" s="30">
        <v>0.25032061430663199</v>
      </c>
      <c r="G1999" s="30">
        <v>17.990303937568399</v>
      </c>
      <c r="I1999" s="30">
        <v>3.9644909809440701E-2</v>
      </c>
    </row>
    <row r="2000" spans="1:9" x14ac:dyDescent="0.2">
      <c r="A2000" s="30">
        <v>10.567863519375599</v>
      </c>
      <c r="C2000" s="30">
        <v>0.24833494598293199</v>
      </c>
      <c r="G2000" s="30">
        <v>18.042935943183402</v>
      </c>
      <c r="I2000" s="30">
        <v>4.1157203028992603E-2</v>
      </c>
    </row>
    <row r="2001" spans="1:9" x14ac:dyDescent="0.2">
      <c r="A2001" s="30">
        <v>10.578389919375599</v>
      </c>
      <c r="C2001" s="30">
        <v>0.244280986558017</v>
      </c>
      <c r="G2001" s="30">
        <v>18.0955679487985</v>
      </c>
      <c r="I2001" s="30">
        <v>4.2625108228570997E-2</v>
      </c>
    </row>
    <row r="2002" spans="1:9" x14ac:dyDescent="0.2">
      <c r="A2002" s="30">
        <v>10.583653119375599</v>
      </c>
      <c r="C2002" s="30">
        <v>0.24220743097767</v>
      </c>
      <c r="G2002" s="30">
        <v>18.148199954413499</v>
      </c>
      <c r="I2002" s="30">
        <v>4.39329660830532E-2</v>
      </c>
    </row>
    <row r="2003" spans="1:9" x14ac:dyDescent="0.2">
      <c r="A2003" s="30">
        <v>10.588916319375601</v>
      </c>
      <c r="C2003" s="30">
        <v>0.24000248098253499</v>
      </c>
      <c r="G2003" s="30">
        <v>18.200831960028498</v>
      </c>
      <c r="I2003" s="30">
        <v>4.5054086204083001E-2</v>
      </c>
    </row>
    <row r="2004" spans="1:9" x14ac:dyDescent="0.2">
      <c r="A2004" s="30">
        <v>10.594179519375601</v>
      </c>
      <c r="C2004" s="30">
        <v>0.23780611752199601</v>
      </c>
      <c r="G2004" s="30">
        <v>18.227147962836</v>
      </c>
      <c r="I2004" s="30">
        <v>4.5539521802927599E-2</v>
      </c>
    </row>
    <row r="2005" spans="1:9" x14ac:dyDescent="0.2">
      <c r="A2005" s="30">
        <v>10.599442719375601</v>
      </c>
      <c r="C2005" s="30">
        <v>0.235810897367043</v>
      </c>
      <c r="G2005" s="30">
        <v>18.253463965643501</v>
      </c>
      <c r="I2005" s="30">
        <v>4.5984169881039698E-2</v>
      </c>
    </row>
    <row r="2006" spans="1:9" x14ac:dyDescent="0.2">
      <c r="A2006" s="30">
        <v>10.604705919375601</v>
      </c>
      <c r="C2006" s="30">
        <v>0.23393942393452999</v>
      </c>
      <c r="G2006" s="30">
        <v>18.3060959712585</v>
      </c>
      <c r="I2006" s="30">
        <v>4.6844252722991198E-2</v>
      </c>
    </row>
    <row r="2007" spans="1:9" x14ac:dyDescent="0.2">
      <c r="A2007" s="30">
        <v>10.6152323193756</v>
      </c>
      <c r="C2007" s="30">
        <v>0.23022785927089701</v>
      </c>
      <c r="G2007" s="30">
        <v>18.358727976873499</v>
      </c>
      <c r="I2007" s="30">
        <v>4.7476820018313902E-2</v>
      </c>
    </row>
    <row r="2008" spans="1:9" x14ac:dyDescent="0.2">
      <c r="A2008" s="30">
        <v>10.6204955193756</v>
      </c>
      <c r="C2008" s="30">
        <v>0.22838755080409301</v>
      </c>
      <c r="G2008" s="30">
        <v>18.411359982488602</v>
      </c>
      <c r="I2008" s="30">
        <v>4.7964919351991001E-2</v>
      </c>
    </row>
    <row r="2009" spans="1:9" x14ac:dyDescent="0.2">
      <c r="A2009" s="30">
        <v>10.6257587193756</v>
      </c>
      <c r="C2009" s="30">
        <v>0.22652933964979199</v>
      </c>
      <c r="G2009" s="30">
        <v>18.463991988103601</v>
      </c>
      <c r="I2009" s="30">
        <v>4.8397618066217403E-2</v>
      </c>
    </row>
    <row r="2010" spans="1:9" x14ac:dyDescent="0.2">
      <c r="A2010" s="30">
        <v>10.6310219193756</v>
      </c>
      <c r="C2010" s="30">
        <v>0.22464510346028699</v>
      </c>
      <c r="G2010" s="30">
        <v>18.4727639890394</v>
      </c>
      <c r="I2010" s="30">
        <v>4.8450843075491898E-2</v>
      </c>
    </row>
    <row r="2011" spans="1:9" x14ac:dyDescent="0.2">
      <c r="A2011" s="30">
        <v>10.6362851193756</v>
      </c>
      <c r="C2011" s="30">
        <v>0.22276812992747</v>
      </c>
      <c r="G2011" s="30">
        <v>18.525395994654399</v>
      </c>
      <c r="I2011" s="30">
        <v>4.8688752858720999E-2</v>
      </c>
    </row>
    <row r="2012" spans="1:9" x14ac:dyDescent="0.2">
      <c r="A2012" s="30">
        <v>10.6468115193756</v>
      </c>
      <c r="C2012" s="30">
        <v>0.219149777226675</v>
      </c>
      <c r="G2012" s="30">
        <v>18.578028000269502</v>
      </c>
      <c r="I2012" s="30">
        <v>4.8814022650944602E-2</v>
      </c>
    </row>
    <row r="2013" spans="1:9" x14ac:dyDescent="0.2">
      <c r="A2013" s="30">
        <v>10.6573379193756</v>
      </c>
      <c r="C2013" s="30">
        <v>0.21619152641929401</v>
      </c>
      <c r="G2013" s="30">
        <v>18.630660005884501</v>
      </c>
      <c r="I2013" s="30">
        <v>4.8749561872622402E-2</v>
      </c>
    </row>
    <row r="2014" spans="1:9" x14ac:dyDescent="0.2">
      <c r="A2014" s="30">
        <v>10.6626011193756</v>
      </c>
      <c r="C2014" s="30">
        <v>0.21453458065471301</v>
      </c>
      <c r="G2014" s="30">
        <v>18.6832920114995</v>
      </c>
      <c r="I2014" s="30">
        <v>4.8491604982741902E-2</v>
      </c>
    </row>
    <row r="2015" spans="1:9" x14ac:dyDescent="0.2">
      <c r="A2015" s="30">
        <v>10.673127519375599</v>
      </c>
      <c r="C2015" s="30">
        <v>0.211259219663507</v>
      </c>
      <c r="G2015" s="30">
        <v>18.709608014307001</v>
      </c>
      <c r="I2015" s="30">
        <v>4.8389095219202601E-2</v>
      </c>
    </row>
    <row r="2016" spans="1:9" x14ac:dyDescent="0.2">
      <c r="A2016" s="30">
        <v>10.683653919375599</v>
      </c>
      <c r="C2016" s="30">
        <v>0.207813958802822</v>
      </c>
      <c r="G2016" s="30">
        <v>18.735924017114499</v>
      </c>
      <c r="I2016" s="30">
        <v>4.8316872520482203E-2</v>
      </c>
    </row>
    <row r="2017" spans="1:9" x14ac:dyDescent="0.2">
      <c r="A2017" s="30">
        <v>10.694180319375601</v>
      </c>
      <c r="C2017" s="30">
        <v>0.20446219603531601</v>
      </c>
      <c r="G2017" s="30">
        <v>18.788556022729502</v>
      </c>
      <c r="I2017" s="30">
        <v>4.8168483681485699E-2</v>
      </c>
    </row>
    <row r="2018" spans="1:9" x14ac:dyDescent="0.2">
      <c r="A2018" s="30">
        <v>10.699443519375601</v>
      </c>
      <c r="C2018" s="30">
        <v>0.202791443977446</v>
      </c>
      <c r="G2018" s="30">
        <v>18.8411880283446</v>
      </c>
      <c r="I2018" s="30">
        <v>4.8147294519858601E-2</v>
      </c>
    </row>
    <row r="2019" spans="1:9" x14ac:dyDescent="0.2">
      <c r="A2019" s="30">
        <v>10.709969919375601</v>
      </c>
      <c r="C2019" s="30">
        <v>0.19959865098319199</v>
      </c>
      <c r="G2019" s="30">
        <v>18.893820033959599</v>
      </c>
      <c r="I2019" s="30">
        <v>4.8044459786022398E-2</v>
      </c>
    </row>
    <row r="2020" spans="1:9" x14ac:dyDescent="0.2">
      <c r="A2020" s="30">
        <v>10.7204963193756</v>
      </c>
      <c r="C2020" s="30">
        <v>0.196579739881139</v>
      </c>
      <c r="G2020" s="30">
        <v>18.946452039574599</v>
      </c>
      <c r="I2020" s="30">
        <v>4.7970826252735903E-2</v>
      </c>
    </row>
    <row r="2021" spans="1:9" x14ac:dyDescent="0.2">
      <c r="A2021" s="30">
        <v>10.7257595193756</v>
      </c>
      <c r="C2021" s="30">
        <v>0.19510891980325201</v>
      </c>
      <c r="G2021" s="30">
        <v>18.999084045189601</v>
      </c>
      <c r="I2021" s="30">
        <v>4.8040739564562202E-2</v>
      </c>
    </row>
    <row r="2022" spans="1:9" x14ac:dyDescent="0.2">
      <c r="A2022" s="30">
        <v>10.7310227193756</v>
      </c>
      <c r="C2022" s="30">
        <v>0.19361287759868001</v>
      </c>
      <c r="G2022" s="30">
        <v>19.0517160508046</v>
      </c>
      <c r="I2022" s="30">
        <v>4.8214614088227102E-2</v>
      </c>
    </row>
    <row r="2023" spans="1:9" x14ac:dyDescent="0.2">
      <c r="A2023" s="30">
        <v>10.7415491193756</v>
      </c>
      <c r="C2023" s="30">
        <v>0.19054794842366199</v>
      </c>
      <c r="G2023" s="30">
        <v>19.086804054548001</v>
      </c>
      <c r="I2023" s="30">
        <v>4.8404973670226302E-2</v>
      </c>
    </row>
    <row r="2024" spans="1:9" x14ac:dyDescent="0.2">
      <c r="A2024" s="30">
        <v>10.7520755193756</v>
      </c>
      <c r="C2024" s="30">
        <v>0.18748251336397401</v>
      </c>
      <c r="G2024" s="30">
        <v>19.104348056419699</v>
      </c>
      <c r="I2024" s="30">
        <v>4.8482532275259303E-2</v>
      </c>
    </row>
    <row r="2025" spans="1:9" x14ac:dyDescent="0.2">
      <c r="A2025" s="30">
        <v>10.7573387193756</v>
      </c>
      <c r="C2025" s="30">
        <v>0.18598460265981601</v>
      </c>
      <c r="G2025" s="30">
        <v>19.156980062034702</v>
      </c>
      <c r="I2025" s="30">
        <v>4.8786008029467497E-2</v>
      </c>
    </row>
    <row r="2026" spans="1:9" x14ac:dyDescent="0.2">
      <c r="A2026" s="30">
        <v>10.7626019193756</v>
      </c>
      <c r="C2026" s="30">
        <v>0.184550796476774</v>
      </c>
      <c r="G2026" s="30">
        <v>19.209612067649701</v>
      </c>
      <c r="I2026" s="30">
        <v>4.9354362552368997E-2</v>
      </c>
    </row>
    <row r="2027" spans="1:9" x14ac:dyDescent="0.2">
      <c r="A2027" s="30">
        <v>10.7731283193756</v>
      </c>
      <c r="C2027" s="30">
        <v>0.18175204571433201</v>
      </c>
      <c r="G2027" s="30">
        <v>19.2622440732647</v>
      </c>
      <c r="I2027" s="30">
        <v>5.0193842730334698E-2</v>
      </c>
    </row>
    <row r="2028" spans="1:9" x14ac:dyDescent="0.2">
      <c r="A2028" s="30">
        <v>10.783654719375599</v>
      </c>
      <c r="C2028" s="30">
        <v>0.178969703624765</v>
      </c>
      <c r="G2028" s="30">
        <v>19.314876078879799</v>
      </c>
      <c r="I2028" s="30">
        <v>5.1171534005389201E-2</v>
      </c>
    </row>
    <row r="2029" spans="1:9" x14ac:dyDescent="0.2">
      <c r="A2029" s="30">
        <v>10.788917919375599</v>
      </c>
      <c r="C2029" s="30">
        <v>0.17753182113924501</v>
      </c>
      <c r="G2029" s="30">
        <v>19.323648079815602</v>
      </c>
      <c r="I2029" s="30">
        <v>5.1363587560737202E-2</v>
      </c>
    </row>
    <row r="2030" spans="1:9" x14ac:dyDescent="0.2">
      <c r="A2030" s="30">
        <v>10.794181119375599</v>
      </c>
      <c r="C2030" s="30">
        <v>0.176098128435143</v>
      </c>
      <c r="G2030" s="30">
        <v>19.367508084494801</v>
      </c>
      <c r="I2030" s="30">
        <v>5.2332848619129103E-2</v>
      </c>
    </row>
    <row r="2031" spans="1:9" x14ac:dyDescent="0.2">
      <c r="A2031" s="30">
        <v>10.804707519375601</v>
      </c>
      <c r="C2031" s="30">
        <v>0.17332292913488201</v>
      </c>
      <c r="G2031" s="30">
        <v>19.4201400901098</v>
      </c>
      <c r="I2031" s="30">
        <v>5.3571187802876501E-2</v>
      </c>
    </row>
    <row r="2032" spans="1:9" x14ac:dyDescent="0.2">
      <c r="A2032" s="30">
        <v>10.815233919375601</v>
      </c>
      <c r="C2032" s="30">
        <v>0.170707695031169</v>
      </c>
      <c r="G2032" s="30">
        <v>19.455228093853101</v>
      </c>
      <c r="I2032" s="30">
        <v>5.4490501783935399E-2</v>
      </c>
    </row>
    <row r="2033" spans="1:9" x14ac:dyDescent="0.2">
      <c r="A2033" s="30">
        <v>10.820497119375601</v>
      </c>
      <c r="C2033" s="30">
        <v>0.16944526527665901</v>
      </c>
      <c r="G2033" s="30">
        <v>19.4727720957248</v>
      </c>
      <c r="I2033" s="30">
        <v>5.4976395493347097E-2</v>
      </c>
    </row>
    <row r="2034" spans="1:9" x14ac:dyDescent="0.2">
      <c r="A2034" s="30">
        <v>10.8257603193756</v>
      </c>
      <c r="C2034" s="30">
        <v>0.168207688531366</v>
      </c>
      <c r="G2034" s="30">
        <v>19.525404101339799</v>
      </c>
      <c r="I2034" s="30">
        <v>5.6630352836427603E-2</v>
      </c>
    </row>
    <row r="2035" spans="1:9" x14ac:dyDescent="0.2">
      <c r="A2035" s="30">
        <v>10.8415499193756</v>
      </c>
      <c r="C2035" s="30">
        <v>0.16444427889280699</v>
      </c>
      <c r="G2035" s="30">
        <v>19.5517201041473</v>
      </c>
      <c r="I2035" s="30">
        <v>5.7481129970878397E-2</v>
      </c>
    </row>
    <row r="2036" spans="1:9" x14ac:dyDescent="0.2">
      <c r="A2036" s="30">
        <v>10.8520763193756</v>
      </c>
      <c r="C2036" s="30">
        <v>0.16192288230012</v>
      </c>
      <c r="G2036" s="30">
        <v>19.578036106954901</v>
      </c>
      <c r="I2036" s="30">
        <v>5.83795875339344E-2</v>
      </c>
    </row>
    <row r="2037" spans="1:9" x14ac:dyDescent="0.2">
      <c r="A2037" s="30">
        <v>10.8626027193756</v>
      </c>
      <c r="C2037" s="30">
        <v>0.15940311875351501</v>
      </c>
      <c r="G2037" s="30">
        <v>19.6306681125699</v>
      </c>
      <c r="I2037" s="30">
        <v>6.0318000883221402E-2</v>
      </c>
    </row>
    <row r="2038" spans="1:9" x14ac:dyDescent="0.2">
      <c r="A2038" s="30">
        <v>10.8783923193756</v>
      </c>
      <c r="C2038" s="30">
        <v>0.155887493658109</v>
      </c>
      <c r="G2038" s="30">
        <v>19.683300118184899</v>
      </c>
      <c r="I2038" s="30">
        <v>6.2343246434832897E-2</v>
      </c>
    </row>
    <row r="2039" spans="1:9" x14ac:dyDescent="0.2">
      <c r="A2039" s="30">
        <v>10.883655519375599</v>
      </c>
      <c r="C2039" s="30">
        <v>0.15473940917614401</v>
      </c>
      <c r="G2039" s="30">
        <v>19.709616120992401</v>
      </c>
      <c r="I2039" s="30">
        <v>6.3391286964384994E-2</v>
      </c>
    </row>
    <row r="2040" spans="1:9" x14ac:dyDescent="0.2">
      <c r="A2040" s="30">
        <v>10.888918719375599</v>
      </c>
      <c r="C2040" s="30">
        <v>0.15356989337215199</v>
      </c>
      <c r="G2040" s="30">
        <v>19.735932123799898</v>
      </c>
      <c r="I2040" s="30">
        <v>6.4444179047983899E-2</v>
      </c>
    </row>
    <row r="2041" spans="1:9" x14ac:dyDescent="0.2">
      <c r="A2041" s="30">
        <v>10.904708319375599</v>
      </c>
      <c r="C2041" s="30">
        <v>0.14996928346618901</v>
      </c>
      <c r="G2041" s="30">
        <v>19.779792128479102</v>
      </c>
      <c r="I2041" s="30">
        <v>6.6426420109126694E-2</v>
      </c>
    </row>
    <row r="2042" spans="1:9" x14ac:dyDescent="0.2">
      <c r="A2042" s="30">
        <v>10.915234719375601</v>
      </c>
      <c r="C2042" s="30">
        <v>0.14760972502542699</v>
      </c>
      <c r="G2042" s="30">
        <v>19.7973361303508</v>
      </c>
      <c r="I2042" s="30">
        <v>6.72593946193452E-2</v>
      </c>
    </row>
    <row r="2043" spans="1:9" x14ac:dyDescent="0.2">
      <c r="A2043" s="30">
        <v>10.9310243193756</v>
      </c>
      <c r="C2043" s="30">
        <v>0.14431356526220299</v>
      </c>
      <c r="G2043" s="30">
        <v>19.84119613503</v>
      </c>
      <c r="I2043" s="30">
        <v>6.9420605819698306E-2</v>
      </c>
    </row>
    <row r="2044" spans="1:9" x14ac:dyDescent="0.2">
      <c r="A2044" s="30">
        <v>10.9415507193756</v>
      </c>
      <c r="C2044" s="30">
        <v>0.14211964633142599</v>
      </c>
      <c r="G2044" s="30">
        <v>19.849968135965799</v>
      </c>
      <c r="I2044" s="30">
        <v>6.9890947329236799E-2</v>
      </c>
    </row>
    <row r="2045" spans="1:9" x14ac:dyDescent="0.2">
      <c r="A2045" s="30">
        <v>10.9468139193756</v>
      </c>
      <c r="C2045" s="30">
        <v>0.14100070356897401</v>
      </c>
      <c r="G2045" s="30">
        <v>19.893828140644999</v>
      </c>
      <c r="I2045" s="30">
        <v>7.2462925418182694E-2</v>
      </c>
    </row>
    <row r="2046" spans="1:9" x14ac:dyDescent="0.2">
      <c r="A2046" s="30">
        <v>10.9573403193756</v>
      </c>
      <c r="C2046" s="30">
        <v>0.138744180626728</v>
      </c>
      <c r="G2046" s="30">
        <v>19.902600141580798</v>
      </c>
      <c r="I2046" s="30">
        <v>7.3007023303371998E-2</v>
      </c>
    </row>
    <row r="2047" spans="1:9" x14ac:dyDescent="0.2">
      <c r="A2047" s="30">
        <v>10.9678667193756</v>
      </c>
      <c r="C2047" s="30">
        <v>0.136547667485587</v>
      </c>
      <c r="G2047" s="30">
        <v>19.937688145324199</v>
      </c>
      <c r="I2047" s="30">
        <v>7.5377880773309799E-2</v>
      </c>
    </row>
    <row r="2048" spans="1:9" x14ac:dyDescent="0.2">
      <c r="A2048" s="30">
        <v>10.9783931193756</v>
      </c>
      <c r="C2048" s="30">
        <v>0.134548339219312</v>
      </c>
      <c r="G2048" s="30">
        <v>19.955232147195801</v>
      </c>
      <c r="I2048" s="30">
        <v>7.6754387197377705E-2</v>
      </c>
    </row>
    <row r="2049" spans="1:9" x14ac:dyDescent="0.2">
      <c r="A2049" s="30">
        <v>10.9836563193756</v>
      </c>
      <c r="C2049" s="30">
        <v>0.13355208039038799</v>
      </c>
      <c r="G2049" s="30">
        <v>19.972776149067499</v>
      </c>
      <c r="I2049" s="30">
        <v>7.8267254218885501E-2</v>
      </c>
    </row>
    <row r="2050" spans="1:9" x14ac:dyDescent="0.2">
      <c r="A2050" s="30">
        <v>10.999445919375599</v>
      </c>
      <c r="C2050" s="30">
        <v>0.13050806419055999</v>
      </c>
      <c r="G2050" s="30">
        <v>20.0078641528109</v>
      </c>
      <c r="I2050" s="30">
        <v>8.1791284475867199E-2</v>
      </c>
    </row>
    <row r="2051" spans="1:9" x14ac:dyDescent="0.2">
      <c r="A2051" s="30">
        <v>11.009972319375599</v>
      </c>
      <c r="C2051" s="30">
        <v>0.12842933599067</v>
      </c>
      <c r="G2051" s="30">
        <v>20.025408154682498</v>
      </c>
      <c r="I2051" s="30">
        <v>8.3925058052259596E-2</v>
      </c>
    </row>
    <row r="2052" spans="1:9" x14ac:dyDescent="0.2">
      <c r="A2052" s="30">
        <v>11.015235519375601</v>
      </c>
      <c r="C2052" s="30">
        <v>0.12740136330473401</v>
      </c>
      <c r="G2052" s="30">
        <v>20.05172415749</v>
      </c>
      <c r="I2052" s="30">
        <v>8.7763603616556704E-2</v>
      </c>
    </row>
    <row r="2053" spans="1:9" x14ac:dyDescent="0.2">
      <c r="A2053" s="30">
        <v>11.031025119375601</v>
      </c>
      <c r="C2053" s="30">
        <v>0.124499929143998</v>
      </c>
      <c r="G2053" s="30">
        <v>20.060496158425899</v>
      </c>
      <c r="I2053" s="30">
        <v>8.9194374239216098E-2</v>
      </c>
    </row>
    <row r="2054" spans="1:9" x14ac:dyDescent="0.2">
      <c r="A2054" s="30">
        <v>11.0415515193756</v>
      </c>
      <c r="C2054" s="30">
        <v>0.12265363740591401</v>
      </c>
      <c r="G2054" s="30">
        <v>20.069268159361702</v>
      </c>
      <c r="I2054" s="30">
        <v>9.0708344493305795E-2</v>
      </c>
    </row>
    <row r="2055" spans="1:9" x14ac:dyDescent="0.2">
      <c r="A2055" s="30">
        <v>11.0468147193756</v>
      </c>
      <c r="C2055" s="30">
        <v>0.12170542966293101</v>
      </c>
      <c r="G2055" s="30">
        <v>20.0868121612334</v>
      </c>
      <c r="I2055" s="30">
        <v>9.3994126995926894E-2</v>
      </c>
    </row>
    <row r="2056" spans="1:9" x14ac:dyDescent="0.2">
      <c r="A2056" s="30">
        <v>11.0626043193756</v>
      </c>
      <c r="C2056" s="30">
        <v>0.118820794542583</v>
      </c>
      <c r="G2056" s="30">
        <v>20.0955841621692</v>
      </c>
      <c r="I2056" s="30">
        <v>9.5778816788542706E-2</v>
      </c>
    </row>
    <row r="2057" spans="1:9" x14ac:dyDescent="0.2">
      <c r="A2057" s="30">
        <v>11.0731307193756</v>
      </c>
      <c r="C2057" s="30">
        <v>0.11691763069514</v>
      </c>
      <c r="G2057" s="30">
        <v>20.113128164040901</v>
      </c>
      <c r="I2057" s="30">
        <v>9.9683872138956506E-2</v>
      </c>
    </row>
    <row r="2058" spans="1:9" x14ac:dyDescent="0.2">
      <c r="A2058" s="30">
        <v>11.0783939193756</v>
      </c>
      <c r="C2058" s="30">
        <v>0.116019299041761</v>
      </c>
      <c r="G2058" s="30">
        <v>20.121900164976701</v>
      </c>
      <c r="I2058" s="30">
        <v>0.10186975585291801</v>
      </c>
    </row>
    <row r="2059" spans="1:9" x14ac:dyDescent="0.2">
      <c r="A2059" s="30">
        <v>11.0941835193756</v>
      </c>
      <c r="C2059" s="30">
        <v>0.113413481876576</v>
      </c>
      <c r="G2059" s="30">
        <v>20.139444166848399</v>
      </c>
      <c r="I2059" s="30">
        <v>0.10669593872406299</v>
      </c>
    </row>
    <row r="2060" spans="1:9" x14ac:dyDescent="0.2">
      <c r="A2060" s="30">
        <v>11.104709919375599</v>
      </c>
      <c r="C2060" s="30">
        <v>0.111665705530078</v>
      </c>
      <c r="G2060" s="30">
        <v>20.148216167784199</v>
      </c>
      <c r="I2060" s="30">
        <v>0.109327822507416</v>
      </c>
    </row>
    <row r="2061" spans="1:9" x14ac:dyDescent="0.2">
      <c r="A2061" s="30">
        <v>11.109973119375599</v>
      </c>
      <c r="C2061" s="30">
        <v>0.11080166756424401</v>
      </c>
      <c r="G2061" s="30">
        <v>20.156988168720101</v>
      </c>
      <c r="I2061" s="30">
        <v>0.112118084152234</v>
      </c>
    </row>
    <row r="2062" spans="1:9" x14ac:dyDescent="0.2">
      <c r="A2062" s="30">
        <v>11.131025919375601</v>
      </c>
      <c r="C2062" s="30">
        <v>0.10743857041169801</v>
      </c>
      <c r="G2062" s="30">
        <v>20.165760169655901</v>
      </c>
      <c r="I2062" s="30">
        <v>0.115086231457602</v>
      </c>
    </row>
    <row r="2063" spans="1:9" x14ac:dyDescent="0.2">
      <c r="A2063" s="30">
        <v>11.136289119375601</v>
      </c>
      <c r="C2063" s="30">
        <v>0.106665756580825</v>
      </c>
      <c r="G2063" s="30">
        <v>20.1745321705917</v>
      </c>
      <c r="I2063" s="30">
        <v>0.118156102985988</v>
      </c>
    </row>
    <row r="2064" spans="1:9" x14ac:dyDescent="0.2">
      <c r="A2064" s="30">
        <v>11.1520787193756</v>
      </c>
      <c r="C2064" s="30">
        <v>0.104351009518398</v>
      </c>
      <c r="G2064" s="30">
        <v>20.183304171527599</v>
      </c>
      <c r="I2064" s="30">
        <v>0.121349885878329</v>
      </c>
    </row>
    <row r="2065" spans="1:9" x14ac:dyDescent="0.2">
      <c r="A2065" s="30">
        <v>11.1678683193756</v>
      </c>
      <c r="C2065" s="30">
        <v>0.101916252631933</v>
      </c>
      <c r="G2065" s="30">
        <v>20.192076172463398</v>
      </c>
      <c r="I2065" s="30">
        <v>0.124743740092327</v>
      </c>
    </row>
    <row r="2066" spans="1:9" x14ac:dyDescent="0.2">
      <c r="A2066" s="30">
        <v>11.1889211193756</v>
      </c>
      <c r="C2066" s="30">
        <v>9.8817154041578703E-2</v>
      </c>
      <c r="G2066" s="30">
        <v>20.200848173399301</v>
      </c>
      <c r="I2066" s="30">
        <v>0.12833113243274</v>
      </c>
    </row>
    <row r="2067" spans="1:9" x14ac:dyDescent="0.2">
      <c r="A2067" s="30">
        <v>11.1994475193756</v>
      </c>
      <c r="C2067" s="30">
        <v>9.7359116266442003E-2</v>
      </c>
      <c r="G2067" s="30">
        <v>20.2096201743351</v>
      </c>
      <c r="I2067" s="30">
        <v>0.13214500466329099</v>
      </c>
    </row>
    <row r="2068" spans="1:9" x14ac:dyDescent="0.2">
      <c r="A2068" s="30">
        <v>11.209973919375599</v>
      </c>
      <c r="C2068" s="30">
        <v>9.5874621493917303E-2</v>
      </c>
      <c r="G2068" s="30">
        <v>20.2183921752709</v>
      </c>
      <c r="I2068" s="30">
        <v>0.13617475814819499</v>
      </c>
    </row>
    <row r="2069" spans="1:9" x14ac:dyDescent="0.2">
      <c r="A2069" s="30">
        <v>11.231026719375601</v>
      </c>
      <c r="C2069" s="30">
        <v>9.2819186614726795E-2</v>
      </c>
      <c r="G2069" s="30">
        <v>20.227164176206799</v>
      </c>
      <c r="I2069" s="30">
        <v>0.140383919403886</v>
      </c>
    </row>
    <row r="2070" spans="1:9" x14ac:dyDescent="0.2">
      <c r="A2070" s="30">
        <v>11.2520795193756</v>
      </c>
      <c r="C2070" s="30">
        <v>9.0003783661050496E-2</v>
      </c>
      <c r="G2070" s="30">
        <v>20.235936177142602</v>
      </c>
      <c r="I2070" s="30">
        <v>0.14477943454068201</v>
      </c>
    </row>
    <row r="2071" spans="1:9" x14ac:dyDescent="0.2">
      <c r="A2071" s="30">
        <v>11.2678691193756</v>
      </c>
      <c r="C2071" s="30">
        <v>8.7892885712719401E-2</v>
      </c>
      <c r="G2071" s="30">
        <v>20.244708178078401</v>
      </c>
      <c r="I2071" s="30">
        <v>0.14935903654767099</v>
      </c>
    </row>
    <row r="2072" spans="1:9" x14ac:dyDescent="0.2">
      <c r="A2072" s="30">
        <v>11.2731323193756</v>
      </c>
      <c r="C2072" s="30">
        <v>8.7182309102348005E-2</v>
      </c>
      <c r="G2072" s="30">
        <v>20.2534801790143</v>
      </c>
      <c r="I2072" s="30">
        <v>0.154125415680262</v>
      </c>
    </row>
    <row r="2073" spans="1:9" x14ac:dyDescent="0.2">
      <c r="A2073" s="30">
        <v>11.2941851193756</v>
      </c>
      <c r="C2073" s="30">
        <v>8.4453625361341197E-2</v>
      </c>
      <c r="G2073" s="30">
        <v>20.262252179950099</v>
      </c>
      <c r="I2073" s="30">
        <v>0.159076471426356</v>
      </c>
    </row>
    <row r="2074" spans="1:9" x14ac:dyDescent="0.2">
      <c r="A2074" s="30">
        <v>11.2994483193756</v>
      </c>
      <c r="C2074" s="30">
        <v>8.3809097423970497E-2</v>
      </c>
      <c r="G2074" s="30">
        <v>20.271024180885899</v>
      </c>
      <c r="I2074" s="30">
        <v>0.16420392296274899</v>
      </c>
    </row>
    <row r="2075" spans="1:9" x14ac:dyDescent="0.2">
      <c r="A2075" s="30">
        <v>11.315237919375599</v>
      </c>
      <c r="C2075" s="30">
        <v>8.1858095123789096E-2</v>
      </c>
      <c r="G2075" s="30">
        <v>20.279796181821801</v>
      </c>
      <c r="I2075" s="30">
        <v>0.16957739989736401</v>
      </c>
    </row>
    <row r="2076" spans="1:9" x14ac:dyDescent="0.2">
      <c r="A2076" s="30">
        <v>11.331027519375599</v>
      </c>
      <c r="C2076" s="30">
        <v>7.9869680189597905E-2</v>
      </c>
      <c r="G2076" s="30">
        <v>20.288568182757601</v>
      </c>
      <c r="I2076" s="30">
        <v>0.17520326746295201</v>
      </c>
    </row>
    <row r="2077" spans="1:9" x14ac:dyDescent="0.2">
      <c r="A2077" s="30">
        <v>11.341553919375601</v>
      </c>
      <c r="C2077" s="30">
        <v>7.8617517902296305E-2</v>
      </c>
      <c r="G2077" s="30">
        <v>20.2973401836935</v>
      </c>
      <c r="I2077" s="30">
        <v>0.180817899842424</v>
      </c>
    </row>
    <row r="2078" spans="1:9" x14ac:dyDescent="0.2">
      <c r="A2078" s="30">
        <v>11.3626067193756</v>
      </c>
      <c r="C2078" s="30">
        <v>7.6224666937614399E-2</v>
      </c>
      <c r="G2078" s="30">
        <v>20.306112184629299</v>
      </c>
      <c r="I2078" s="30">
        <v>0.18660169107789501</v>
      </c>
    </row>
    <row r="2079" spans="1:9" x14ac:dyDescent="0.2">
      <c r="A2079" s="30">
        <v>11.3678699193756</v>
      </c>
      <c r="C2079" s="30">
        <v>7.5610732570475694E-2</v>
      </c>
      <c r="G2079" s="30">
        <v>20.314884185565099</v>
      </c>
      <c r="I2079" s="30">
        <v>0.19277527355139601</v>
      </c>
    </row>
    <row r="2080" spans="1:9" x14ac:dyDescent="0.2">
      <c r="A2080" s="30">
        <v>11.3889227193756</v>
      </c>
      <c r="C2080" s="30">
        <v>7.31563477884251E-2</v>
      </c>
      <c r="G2080" s="30">
        <v>20.323656186501001</v>
      </c>
      <c r="I2080" s="30">
        <v>0.19932861706288801</v>
      </c>
    </row>
    <row r="2081" spans="1:9" x14ac:dyDescent="0.2">
      <c r="A2081" s="30">
        <v>11.3941859193756</v>
      </c>
      <c r="C2081" s="30">
        <v>7.2583370803802297E-2</v>
      </c>
      <c r="G2081" s="30">
        <v>20.3324281874368</v>
      </c>
      <c r="I2081" s="30">
        <v>0.206149121577407</v>
      </c>
    </row>
    <row r="2082" spans="1:9" x14ac:dyDescent="0.2">
      <c r="A2082" s="30">
        <v>11.4152387193756</v>
      </c>
      <c r="C2082" s="30">
        <v>7.0331249820193495E-2</v>
      </c>
      <c r="G2082" s="30">
        <v>20.3412001883726</v>
      </c>
      <c r="I2082" s="30">
        <v>0.212935379329073</v>
      </c>
    </row>
    <row r="2083" spans="1:9" x14ac:dyDescent="0.2">
      <c r="A2083" s="30">
        <v>11.425765119375599</v>
      </c>
      <c r="C2083" s="30">
        <v>6.9185390446571501E-2</v>
      </c>
      <c r="G2083" s="30">
        <v>20.349972189308499</v>
      </c>
      <c r="I2083" s="30">
        <v>0.21981509939425001</v>
      </c>
    </row>
    <row r="2084" spans="1:9" x14ac:dyDescent="0.2">
      <c r="A2084" s="30">
        <v>11.441554719375601</v>
      </c>
      <c r="C2084" s="30">
        <v>6.7493252912103896E-2</v>
      </c>
      <c r="G2084" s="30">
        <v>20.358744190244298</v>
      </c>
      <c r="I2084" s="30">
        <v>0.22692830622983201</v>
      </c>
    </row>
    <row r="2085" spans="1:9" x14ac:dyDescent="0.2">
      <c r="A2085" s="30">
        <v>11.457344319375601</v>
      </c>
      <c r="C2085" s="30">
        <v>6.5925129459343895E-2</v>
      </c>
      <c r="G2085" s="30">
        <v>20.367516191180201</v>
      </c>
      <c r="I2085" s="30">
        <v>0.23429416970136899</v>
      </c>
    </row>
    <row r="2086" spans="1:9" x14ac:dyDescent="0.2">
      <c r="A2086" s="30">
        <v>11.4731339193756</v>
      </c>
      <c r="C2086" s="30">
        <v>6.4364981933707294E-2</v>
      </c>
      <c r="G2086" s="30">
        <v>20.376288192116</v>
      </c>
      <c r="I2086" s="30">
        <v>0.241881628754851</v>
      </c>
    </row>
    <row r="2087" spans="1:9" x14ac:dyDescent="0.2">
      <c r="A2087" s="30">
        <v>11.4889235193756</v>
      </c>
      <c r="C2087" s="30">
        <v>6.2761581699987898E-2</v>
      </c>
      <c r="G2087" s="30">
        <v>20.3850601930518</v>
      </c>
      <c r="I2087" s="30">
        <v>0.24969824335769999</v>
      </c>
    </row>
    <row r="2088" spans="1:9" x14ac:dyDescent="0.2">
      <c r="A2088" s="30">
        <v>11.4994499193756</v>
      </c>
      <c r="C2088" s="30">
        <v>6.17338323254756E-2</v>
      </c>
      <c r="G2088" s="30">
        <v>20.393832193987699</v>
      </c>
      <c r="I2088" s="30">
        <v>0.257756601675454</v>
      </c>
    </row>
    <row r="2089" spans="1:9" x14ac:dyDescent="0.2">
      <c r="A2089" s="30">
        <v>11.5205027193756</v>
      </c>
      <c r="C2089" s="30">
        <v>5.9823485856515299E-2</v>
      </c>
      <c r="G2089" s="30">
        <v>20.402604194923502</v>
      </c>
      <c r="I2089" s="30">
        <v>0.26601413587923201</v>
      </c>
    </row>
    <row r="2090" spans="1:9" x14ac:dyDescent="0.2">
      <c r="A2090" s="30">
        <v>11.531029119375599</v>
      </c>
      <c r="C2090" s="30">
        <v>5.8879700779764003E-2</v>
      </c>
      <c r="G2090" s="30">
        <v>20.411376195859301</v>
      </c>
      <c r="I2090" s="30">
        <v>0.27444403011830099</v>
      </c>
    </row>
    <row r="2091" spans="1:9" x14ac:dyDescent="0.2">
      <c r="A2091" s="30">
        <v>11.552081919375601</v>
      </c>
      <c r="C2091" s="30">
        <v>5.70034819050017E-2</v>
      </c>
      <c r="G2091" s="30">
        <v>20.4201481967952</v>
      </c>
      <c r="I2091" s="30">
        <v>0.28301375344422802</v>
      </c>
    </row>
    <row r="2092" spans="1:9" x14ac:dyDescent="0.2">
      <c r="A2092" s="30">
        <v>11.567871519375601</v>
      </c>
      <c r="C2092" s="30">
        <v>5.57217824325777E-2</v>
      </c>
      <c r="G2092" s="30">
        <v>20.428920197730999</v>
      </c>
      <c r="I2092" s="30">
        <v>0.29170631110866202</v>
      </c>
    </row>
    <row r="2093" spans="1:9" x14ac:dyDescent="0.2">
      <c r="A2093" s="30">
        <v>11.5836611193756</v>
      </c>
      <c r="C2093" s="30">
        <v>5.4413022622121401E-2</v>
      </c>
      <c r="G2093" s="30">
        <v>20.437692198666799</v>
      </c>
      <c r="I2093" s="30">
        <v>0.30049619504584701</v>
      </c>
    </row>
    <row r="2094" spans="1:9" x14ac:dyDescent="0.2">
      <c r="A2094" s="30">
        <v>11.5994507193756</v>
      </c>
      <c r="C2094" s="30">
        <v>5.30777961131884E-2</v>
      </c>
      <c r="G2094" s="30">
        <v>20.446464199602701</v>
      </c>
      <c r="I2094" s="30">
        <v>0.30942001554529902</v>
      </c>
    </row>
    <row r="2095" spans="1:9" x14ac:dyDescent="0.2">
      <c r="A2095" s="30">
        <v>11.6152403193756</v>
      </c>
      <c r="C2095" s="30">
        <v>5.1842469867923603E-2</v>
      </c>
      <c r="G2095" s="30">
        <v>20.455236200538501</v>
      </c>
      <c r="I2095" s="30">
        <v>0.318551797642945</v>
      </c>
    </row>
    <row r="2096" spans="1:9" x14ac:dyDescent="0.2">
      <c r="A2096" s="30">
        <v>11.636293119375599</v>
      </c>
      <c r="C2096" s="30">
        <v>5.0229296676057501E-2</v>
      </c>
      <c r="G2096" s="30">
        <v>20.4640082014744</v>
      </c>
      <c r="I2096" s="30">
        <v>0.32793059521845902</v>
      </c>
    </row>
    <row r="2097" spans="1:9" x14ac:dyDescent="0.2">
      <c r="A2097" s="30">
        <v>11.646819519375599</v>
      </c>
      <c r="C2097" s="30">
        <v>4.9375312199044001E-2</v>
      </c>
      <c r="G2097" s="30">
        <v>20.472780202410199</v>
      </c>
      <c r="I2097" s="30">
        <v>0.33754256435666102</v>
      </c>
    </row>
    <row r="2098" spans="1:9" x14ac:dyDescent="0.2">
      <c r="A2098" s="30">
        <v>11.6783987193756</v>
      </c>
      <c r="C2098" s="30">
        <v>4.7015201712094397E-2</v>
      </c>
      <c r="G2098" s="30">
        <v>20.481552203345998</v>
      </c>
      <c r="I2098" s="30">
        <v>0.34741563185538699</v>
      </c>
    </row>
    <row r="2099" spans="1:9" x14ac:dyDescent="0.2">
      <c r="A2099" s="30">
        <v>11.7099779193756</v>
      </c>
      <c r="C2099" s="30">
        <v>4.46927027903367E-2</v>
      </c>
      <c r="G2099" s="30">
        <v>20.490324204281901</v>
      </c>
      <c r="I2099" s="30">
        <v>0.35745906486579998</v>
      </c>
    </row>
    <row r="2100" spans="1:9" x14ac:dyDescent="0.2">
      <c r="A2100" s="30">
        <v>11.7152411193756</v>
      </c>
      <c r="C2100" s="30">
        <v>4.4326447154463898E-2</v>
      </c>
      <c r="G2100" s="30">
        <v>20.4990962052177</v>
      </c>
      <c r="I2100" s="30">
        <v>0.36761080713317101</v>
      </c>
    </row>
    <row r="2101" spans="1:9" x14ac:dyDescent="0.2">
      <c r="A2101" s="30">
        <v>11.741557119375599</v>
      </c>
      <c r="C2101" s="30">
        <v>4.2603957076792001E-2</v>
      </c>
      <c r="G2101" s="30">
        <v>20.5078682061535</v>
      </c>
      <c r="I2101" s="30">
        <v>0.37787076460428498</v>
      </c>
    </row>
    <row r="2102" spans="1:9" x14ac:dyDescent="0.2">
      <c r="A2102" s="30">
        <v>11.757346719375599</v>
      </c>
      <c r="C2102" s="30">
        <v>4.1569852408028199E-2</v>
      </c>
      <c r="G2102" s="30">
        <v>20.516640207089399</v>
      </c>
      <c r="I2102" s="30">
        <v>0.38826556605608398</v>
      </c>
    </row>
    <row r="2103" spans="1:9" x14ac:dyDescent="0.2">
      <c r="A2103" s="30">
        <v>11.773136319375601</v>
      </c>
      <c r="C2103" s="30">
        <v>4.0667567991268201E-2</v>
      </c>
      <c r="G2103" s="30">
        <v>20.525412208025202</v>
      </c>
      <c r="I2103" s="30">
        <v>0.39881766850088601</v>
      </c>
    </row>
    <row r="2104" spans="1:9" x14ac:dyDescent="0.2">
      <c r="A2104" s="30">
        <v>11.8047155193756</v>
      </c>
      <c r="C2104" s="30">
        <v>3.8987060912039698E-2</v>
      </c>
      <c r="G2104" s="30">
        <v>20.534184208961001</v>
      </c>
      <c r="I2104" s="30">
        <v>0.40941714120651501</v>
      </c>
    </row>
    <row r="2105" spans="1:9" x14ac:dyDescent="0.2">
      <c r="A2105" s="30">
        <v>11.8099787193756</v>
      </c>
      <c r="C2105" s="30">
        <v>3.87136768600631E-2</v>
      </c>
      <c r="G2105" s="30">
        <v>20.5429562098969</v>
      </c>
      <c r="I2105" s="30">
        <v>0.42022042598476</v>
      </c>
    </row>
    <row r="2106" spans="1:9" x14ac:dyDescent="0.2">
      <c r="A2106" s="30">
        <v>11.8362947193756</v>
      </c>
      <c r="C2106" s="30">
        <v>3.7483953052010799E-2</v>
      </c>
      <c r="G2106" s="30">
        <v>20.5517282108327</v>
      </c>
      <c r="I2106" s="30">
        <v>0.43129704293009102</v>
      </c>
    </row>
    <row r="2107" spans="1:9" x14ac:dyDescent="0.2">
      <c r="A2107" s="30">
        <v>11.873137119375601</v>
      </c>
      <c r="C2107" s="30">
        <v>3.5652797909325101E-2</v>
      </c>
      <c r="G2107" s="30">
        <v>20.560500211768598</v>
      </c>
      <c r="I2107" s="30">
        <v>0.44247318952833697</v>
      </c>
    </row>
    <row r="2108" spans="1:9" x14ac:dyDescent="0.2">
      <c r="A2108" s="30">
        <v>11.9047163193756</v>
      </c>
      <c r="C2108" s="30">
        <v>3.4119417426204203E-2</v>
      </c>
      <c r="G2108" s="30">
        <v>20.569272212704401</v>
      </c>
      <c r="I2108" s="30">
        <v>0.45381029457715699</v>
      </c>
    </row>
    <row r="2109" spans="1:9" x14ac:dyDescent="0.2">
      <c r="A2109" s="30">
        <v>11.9310323193756</v>
      </c>
      <c r="C2109" s="30">
        <v>3.29407610267985E-2</v>
      </c>
      <c r="G2109" s="30">
        <v>20.578044213640201</v>
      </c>
      <c r="I2109" s="30">
        <v>0.46526913792728097</v>
      </c>
    </row>
    <row r="2110" spans="1:9" x14ac:dyDescent="0.2">
      <c r="A2110" s="30">
        <v>11.9362955193756</v>
      </c>
      <c r="C2110" s="30">
        <v>3.27372175644269E-2</v>
      </c>
      <c r="G2110" s="30">
        <v>20.5868162145761</v>
      </c>
      <c r="I2110" s="30">
        <v>0.47674617773869798</v>
      </c>
    </row>
    <row r="2111" spans="1:9" x14ac:dyDescent="0.2">
      <c r="A2111" s="30">
        <v>11.967874719375599</v>
      </c>
      <c r="C2111" s="30">
        <v>3.13398570479414E-2</v>
      </c>
      <c r="G2111" s="30">
        <v>20.595588215511899</v>
      </c>
      <c r="I2111" s="30">
        <v>0.48823131025194999</v>
      </c>
    </row>
    <row r="2112" spans="1:9" x14ac:dyDescent="0.2">
      <c r="A2112" s="30">
        <v>11.9994539193756</v>
      </c>
      <c r="C2112" s="30">
        <v>3.0134557567610801E-2</v>
      </c>
      <c r="G2112" s="30">
        <v>20.604360216447699</v>
      </c>
      <c r="I2112" s="30">
        <v>0.49978231153001001</v>
      </c>
    </row>
    <row r="2113" spans="1:9" x14ac:dyDescent="0.2">
      <c r="A2113" s="30">
        <v>12.0047171193756</v>
      </c>
      <c r="C2113" s="30">
        <v>2.9955884564133398E-2</v>
      </c>
      <c r="G2113" s="30">
        <v>20.613132217383601</v>
      </c>
      <c r="I2113" s="30">
        <v>0.51132200474807099</v>
      </c>
    </row>
    <row r="2114" spans="1:9" x14ac:dyDescent="0.2">
      <c r="A2114" s="30">
        <v>12.0310331193756</v>
      </c>
      <c r="C2114" s="30">
        <v>2.9098985840782101E-2</v>
      </c>
      <c r="G2114" s="30">
        <v>20.621904218319401</v>
      </c>
      <c r="I2114" s="30">
        <v>0.52280814412103005</v>
      </c>
    </row>
    <row r="2115" spans="1:9" x14ac:dyDescent="0.2">
      <c r="A2115" s="30">
        <v>12.062612319375599</v>
      </c>
      <c r="C2115" s="30">
        <v>2.8204698348742601E-2</v>
      </c>
      <c r="G2115" s="30">
        <v>20.630676219255299</v>
      </c>
      <c r="I2115" s="30">
        <v>0.53444606205262701</v>
      </c>
    </row>
    <row r="2116" spans="1:9" x14ac:dyDescent="0.2">
      <c r="A2116" s="30">
        <v>12.094191519375601</v>
      </c>
      <c r="C2116" s="30">
        <v>2.7368615808307999E-2</v>
      </c>
      <c r="G2116" s="30">
        <v>20.639448220191099</v>
      </c>
      <c r="I2116" s="30">
        <v>0.54623423106485902</v>
      </c>
    </row>
    <row r="2117" spans="1:9" x14ac:dyDescent="0.2">
      <c r="A2117" s="30">
        <v>12.1047179193756</v>
      </c>
      <c r="C2117" s="30">
        <v>2.7107657022497299E-2</v>
      </c>
      <c r="G2117" s="30">
        <v>20.648220221126898</v>
      </c>
      <c r="I2117" s="30">
        <v>0.55796825381589998</v>
      </c>
    </row>
    <row r="2118" spans="1:9" x14ac:dyDescent="0.2">
      <c r="A2118" s="30">
        <v>12.1257707193756</v>
      </c>
      <c r="C2118" s="30">
        <v>2.65406780414515E-2</v>
      </c>
      <c r="G2118" s="30">
        <v>20.656992222062801</v>
      </c>
      <c r="I2118" s="30">
        <v>0.56972040707425797</v>
      </c>
    </row>
    <row r="2119" spans="1:9" x14ac:dyDescent="0.2">
      <c r="A2119" s="30">
        <v>12.1573499193756</v>
      </c>
      <c r="C2119" s="30">
        <v>2.5783403625729898E-2</v>
      </c>
      <c r="G2119" s="30">
        <v>20.6657642229986</v>
      </c>
      <c r="I2119" s="30">
        <v>0.58175420898491503</v>
      </c>
    </row>
    <row r="2120" spans="1:9" x14ac:dyDescent="0.2">
      <c r="A2120" s="30">
        <v>12.188929119375601</v>
      </c>
      <c r="C2120" s="30">
        <v>2.49550977987371E-2</v>
      </c>
      <c r="G2120" s="30">
        <v>20.6745362239344</v>
      </c>
      <c r="I2120" s="30">
        <v>0.59389608811422101</v>
      </c>
    </row>
    <row r="2121" spans="1:9" x14ac:dyDescent="0.2">
      <c r="A2121" s="30">
        <v>12.2205083193756</v>
      </c>
      <c r="C2121" s="30">
        <v>2.4243491802533702E-2</v>
      </c>
      <c r="G2121" s="30">
        <v>20.683308224870299</v>
      </c>
      <c r="I2121" s="30">
        <v>0.60587717870220903</v>
      </c>
    </row>
    <row r="2122" spans="1:9" x14ac:dyDescent="0.2">
      <c r="A2122" s="30">
        <v>12.2520875193756</v>
      </c>
      <c r="C2122" s="30">
        <v>2.3590804912609301E-2</v>
      </c>
      <c r="G2122" s="30">
        <v>20.692080225806102</v>
      </c>
      <c r="I2122" s="30">
        <v>0.61775512903042695</v>
      </c>
    </row>
    <row r="2123" spans="1:9" x14ac:dyDescent="0.2">
      <c r="A2123" s="30">
        <v>12.283666719375599</v>
      </c>
      <c r="C2123" s="30">
        <v>2.3065752136772699E-2</v>
      </c>
      <c r="G2123" s="30">
        <v>20.700852226741901</v>
      </c>
      <c r="I2123" s="30">
        <v>0.62949615847159301</v>
      </c>
    </row>
    <row r="2124" spans="1:9" x14ac:dyDescent="0.2">
      <c r="A2124" s="30">
        <v>12.315245919375601</v>
      </c>
      <c r="C2124" s="30">
        <v>2.2688118589392799E-2</v>
      </c>
      <c r="G2124" s="30">
        <v>20.7096242276778</v>
      </c>
      <c r="I2124" s="30">
        <v>0.64109295278324596</v>
      </c>
    </row>
    <row r="2125" spans="1:9" x14ac:dyDescent="0.2">
      <c r="A2125" s="30">
        <v>12.3468251193756</v>
      </c>
      <c r="C2125" s="30">
        <v>2.2268854944686702E-2</v>
      </c>
      <c r="G2125" s="30">
        <v>20.718396228613599</v>
      </c>
      <c r="I2125" s="30">
        <v>0.65278854966039901</v>
      </c>
    </row>
    <row r="2126" spans="1:9" x14ac:dyDescent="0.2">
      <c r="A2126" s="30">
        <v>12.378404319375599</v>
      </c>
      <c r="C2126" s="30">
        <v>2.1895258736832599E-2</v>
      </c>
      <c r="G2126" s="30">
        <v>20.727168229549498</v>
      </c>
      <c r="I2126" s="30">
        <v>0.66455377135745097</v>
      </c>
    </row>
    <row r="2127" spans="1:9" x14ac:dyDescent="0.2">
      <c r="A2127" s="30">
        <v>12.409983519375601</v>
      </c>
      <c r="C2127" s="30">
        <v>2.1465151387523099E-2</v>
      </c>
      <c r="G2127" s="30">
        <v>20.735940230485301</v>
      </c>
      <c r="I2127" s="30">
        <v>0.67625732882856304</v>
      </c>
    </row>
    <row r="2128" spans="1:9" x14ac:dyDescent="0.2">
      <c r="A2128" s="30">
        <v>12.415246719375601</v>
      </c>
      <c r="C2128" s="30">
        <v>2.1407977281885801E-2</v>
      </c>
      <c r="G2128" s="30">
        <v>20.744712231421101</v>
      </c>
      <c r="I2128" s="30">
        <v>0.68792982340324804</v>
      </c>
    </row>
    <row r="2129" spans="1:9" x14ac:dyDescent="0.2">
      <c r="A2129" s="30">
        <v>12.4468259193756</v>
      </c>
      <c r="C2129" s="30">
        <v>2.0982587642194499E-2</v>
      </c>
      <c r="G2129" s="30">
        <v>20.753484232357</v>
      </c>
      <c r="I2129" s="30">
        <v>0.69948460558576697</v>
      </c>
    </row>
    <row r="2130" spans="1:9" x14ac:dyDescent="0.2">
      <c r="A2130" s="30">
        <v>12.4784051193756</v>
      </c>
      <c r="C2130" s="30">
        <v>2.0621537962742399E-2</v>
      </c>
      <c r="G2130" s="30">
        <v>20.762256233292799</v>
      </c>
      <c r="I2130" s="30">
        <v>0.71081898671371002</v>
      </c>
    </row>
    <row r="2131" spans="1:9" x14ac:dyDescent="0.2">
      <c r="A2131" s="30">
        <v>12.509984319375601</v>
      </c>
      <c r="C2131" s="30">
        <v>2.0209028889702201E-2</v>
      </c>
      <c r="G2131" s="30">
        <v>20.771028234228599</v>
      </c>
      <c r="I2131" s="30">
        <v>0.72199317299840604</v>
      </c>
    </row>
    <row r="2132" spans="1:9" x14ac:dyDescent="0.2">
      <c r="A2132" s="30">
        <v>12.5415635193756</v>
      </c>
      <c r="C2132" s="30">
        <v>1.98650822319201E-2</v>
      </c>
      <c r="G2132" s="30">
        <v>20.779800235164501</v>
      </c>
      <c r="I2132" s="30">
        <v>0.73309039929906805</v>
      </c>
    </row>
    <row r="2133" spans="1:9" x14ac:dyDescent="0.2">
      <c r="A2133" s="30">
        <v>12.5731427193756</v>
      </c>
      <c r="C2133" s="30">
        <v>1.95513737654784E-2</v>
      </c>
      <c r="G2133" s="30">
        <v>20.7885722361003</v>
      </c>
      <c r="I2133" s="30">
        <v>0.74405074121375403</v>
      </c>
    </row>
    <row r="2134" spans="1:9" x14ac:dyDescent="0.2">
      <c r="A2134" s="30">
        <v>12.604721919375599</v>
      </c>
      <c r="C2134" s="30">
        <v>1.9303155678842901E-2</v>
      </c>
      <c r="G2134" s="30">
        <v>20.797344237036199</v>
      </c>
      <c r="I2134" s="30">
        <v>0.75478579413729396</v>
      </c>
    </row>
    <row r="2135" spans="1:9" x14ac:dyDescent="0.2">
      <c r="A2135" s="30">
        <v>12.636301119375601</v>
      </c>
      <c r="C2135" s="30">
        <v>1.9168912726458501E-2</v>
      </c>
      <c r="G2135" s="30">
        <v>20.806116237971999</v>
      </c>
      <c r="I2135" s="30">
        <v>0.76537177933617095</v>
      </c>
    </row>
    <row r="2136" spans="1:9" x14ac:dyDescent="0.2">
      <c r="A2136" s="30">
        <v>12.6678803193756</v>
      </c>
      <c r="C2136" s="30">
        <v>1.9125529244219199E-2</v>
      </c>
      <c r="G2136" s="30">
        <v>20.814888238907798</v>
      </c>
      <c r="I2136" s="30">
        <v>0.77582201188055699</v>
      </c>
    </row>
    <row r="2137" spans="1:9" x14ac:dyDescent="0.2">
      <c r="A2137" s="30">
        <v>12.699459519375599</v>
      </c>
      <c r="C2137" s="30">
        <v>1.9279648495765599E-2</v>
      </c>
      <c r="G2137" s="30">
        <v>20.823660239843701</v>
      </c>
      <c r="I2137" s="30">
        <v>0.78612205353460696</v>
      </c>
    </row>
    <row r="2138" spans="1:9" x14ac:dyDescent="0.2">
      <c r="A2138" s="30">
        <v>12.731038719375601</v>
      </c>
      <c r="C2138" s="30">
        <v>1.9386373094492398E-2</v>
      </c>
      <c r="G2138" s="30">
        <v>20.8324322407795</v>
      </c>
      <c r="I2138" s="30">
        <v>0.79628467275096404</v>
      </c>
    </row>
    <row r="2139" spans="1:9" x14ac:dyDescent="0.2">
      <c r="A2139" s="30">
        <v>12.7626179193756</v>
      </c>
      <c r="C2139" s="30">
        <v>1.9485660970451499E-2</v>
      </c>
      <c r="G2139" s="30">
        <v>20.8412042417153</v>
      </c>
      <c r="I2139" s="30">
        <v>0.80624316039635002</v>
      </c>
    </row>
    <row r="2140" spans="1:9" x14ac:dyDescent="0.2">
      <c r="A2140" s="30">
        <v>12.7941971193756</v>
      </c>
      <c r="C2140" s="30">
        <v>1.9818647331228598E-2</v>
      </c>
      <c r="G2140" s="30">
        <v>20.849976242651199</v>
      </c>
      <c r="I2140" s="30">
        <v>0.815959444006504</v>
      </c>
    </row>
    <row r="2141" spans="1:9" x14ac:dyDescent="0.2">
      <c r="A2141" s="30">
        <v>12.825776319375599</v>
      </c>
      <c r="C2141" s="30">
        <v>2.0335363858069999E-2</v>
      </c>
      <c r="G2141" s="30">
        <v>20.858748243587002</v>
      </c>
      <c r="I2141" s="30">
        <v>0.82541803456915497</v>
      </c>
    </row>
    <row r="2142" spans="1:9" x14ac:dyDescent="0.2">
      <c r="A2142" s="30">
        <v>12.8573555193756</v>
      </c>
      <c r="C2142" s="30">
        <v>2.1066672055896601E-2</v>
      </c>
      <c r="G2142" s="30">
        <v>20.867520244522801</v>
      </c>
      <c r="I2142" s="30">
        <v>0.83466910287209195</v>
      </c>
    </row>
    <row r="2143" spans="1:9" x14ac:dyDescent="0.2">
      <c r="A2143" s="30">
        <v>12.8731451193756</v>
      </c>
      <c r="C2143" s="30">
        <v>2.1462762283974399E-2</v>
      </c>
      <c r="G2143" s="30">
        <v>20.8762922454587</v>
      </c>
      <c r="I2143" s="30">
        <v>0.84363957612160001</v>
      </c>
    </row>
    <row r="2144" spans="1:9" x14ac:dyDescent="0.2">
      <c r="A2144" s="30">
        <v>12.8889347193756</v>
      </c>
      <c r="C2144" s="30">
        <v>2.1943847438803302E-2</v>
      </c>
      <c r="G2144" s="30">
        <v>20.885064246394499</v>
      </c>
      <c r="I2144" s="30">
        <v>0.85232084317838797</v>
      </c>
    </row>
    <row r="2145" spans="1:9" x14ac:dyDescent="0.2">
      <c r="A2145" s="30">
        <v>12.920513919375599</v>
      </c>
      <c r="C2145" s="30">
        <v>2.29320059414336E-2</v>
      </c>
      <c r="G2145" s="30">
        <v>20.893836247330398</v>
      </c>
      <c r="I2145" s="30">
        <v>0.860893567060659</v>
      </c>
    </row>
    <row r="2146" spans="1:9" x14ac:dyDescent="0.2">
      <c r="A2146" s="30">
        <v>12.952093119375601</v>
      </c>
      <c r="C2146" s="30">
        <v>2.3973641330990499E-2</v>
      </c>
      <c r="G2146" s="30">
        <v>20.902608248266201</v>
      </c>
      <c r="I2146" s="30">
        <v>0.86932762946467301</v>
      </c>
    </row>
    <row r="2147" spans="1:9" x14ac:dyDescent="0.2">
      <c r="A2147" s="30">
        <v>12.9626195193756</v>
      </c>
      <c r="C2147" s="30">
        <v>2.4360820791510501E-2</v>
      </c>
      <c r="G2147" s="30">
        <v>20.911380249202001</v>
      </c>
      <c r="I2147" s="30">
        <v>0.87753432555706901</v>
      </c>
    </row>
    <row r="2148" spans="1:9" x14ac:dyDescent="0.2">
      <c r="A2148" s="30">
        <v>12.9836723193756</v>
      </c>
      <c r="C2148" s="30">
        <v>2.5131432441700199E-2</v>
      </c>
      <c r="G2148" s="30">
        <v>20.9201522501379</v>
      </c>
      <c r="I2148" s="30">
        <v>0.88563624128059104</v>
      </c>
    </row>
    <row r="2149" spans="1:9" x14ac:dyDescent="0.2">
      <c r="A2149" s="30">
        <v>13.0152515193756</v>
      </c>
      <c r="C2149" s="30">
        <v>2.6279392554404001E-2</v>
      </c>
      <c r="G2149" s="30">
        <v>20.928924251073699</v>
      </c>
      <c r="I2149" s="30">
        <v>0.89357389524399899</v>
      </c>
    </row>
    <row r="2150" spans="1:9" x14ac:dyDescent="0.2">
      <c r="A2150" s="30">
        <v>13.046830719375601</v>
      </c>
      <c r="C2150" s="30">
        <v>2.72508185615121E-2</v>
      </c>
      <c r="G2150" s="30">
        <v>20.937696252009498</v>
      </c>
      <c r="I2150" s="30">
        <v>0.90118884578068903</v>
      </c>
    </row>
    <row r="2151" spans="1:9" x14ac:dyDescent="0.2">
      <c r="A2151" s="30">
        <v>13.052093919375601</v>
      </c>
      <c r="C2151" s="30">
        <v>2.74277052919552E-2</v>
      </c>
      <c r="G2151" s="30">
        <v>20.946468252945401</v>
      </c>
      <c r="I2151" s="30">
        <v>0.908439582302773</v>
      </c>
    </row>
    <row r="2152" spans="1:9" x14ac:dyDescent="0.2">
      <c r="A2152" s="30">
        <v>13.0836731193756</v>
      </c>
      <c r="C2152" s="30">
        <v>2.8477090589993401E-2</v>
      </c>
      <c r="G2152" s="30">
        <v>20.9552402538812</v>
      </c>
      <c r="I2152" s="30">
        <v>0.91537603704946402</v>
      </c>
    </row>
    <row r="2153" spans="1:9" x14ac:dyDescent="0.2">
      <c r="A2153" s="30">
        <v>13.1152523193756</v>
      </c>
      <c r="C2153" s="30">
        <v>2.95668356441918E-2</v>
      </c>
      <c r="G2153" s="30">
        <v>20.964012254817</v>
      </c>
      <c r="I2153" s="30">
        <v>0.92205716575310104</v>
      </c>
    </row>
    <row r="2154" spans="1:9" x14ac:dyDescent="0.2">
      <c r="A2154" s="30">
        <v>13.136305119375599</v>
      </c>
      <c r="C2154" s="30">
        <v>3.0173075568405799E-2</v>
      </c>
      <c r="G2154" s="30">
        <v>20.972784255752899</v>
      </c>
      <c r="I2154" s="30">
        <v>0.92838026049510902</v>
      </c>
    </row>
    <row r="2155" spans="1:9" x14ac:dyDescent="0.2">
      <c r="A2155" s="30">
        <v>13.146831519375599</v>
      </c>
      <c r="C2155" s="30">
        <v>3.0486916742693101E-2</v>
      </c>
      <c r="G2155" s="30">
        <v>20.981556256688702</v>
      </c>
      <c r="I2155" s="30">
        <v>0.93446041053193496</v>
      </c>
    </row>
    <row r="2156" spans="1:9" x14ac:dyDescent="0.2">
      <c r="A2156" s="30">
        <v>13.1784107193756</v>
      </c>
      <c r="C2156" s="30">
        <v>3.1346583345737103E-2</v>
      </c>
      <c r="G2156" s="30">
        <v>20.990328257624601</v>
      </c>
      <c r="I2156" s="30">
        <v>0.94036232947231901</v>
      </c>
    </row>
    <row r="2157" spans="1:9" x14ac:dyDescent="0.2">
      <c r="A2157" s="30">
        <v>13.2099899193756</v>
      </c>
      <c r="C2157" s="30">
        <v>3.2170824204042103E-2</v>
      </c>
      <c r="G2157" s="30">
        <v>20.9991002585604</v>
      </c>
      <c r="I2157" s="30">
        <v>0.94577845611428002</v>
      </c>
    </row>
    <row r="2158" spans="1:9" x14ac:dyDescent="0.2">
      <c r="A2158" s="30">
        <v>13.241569119375599</v>
      </c>
      <c r="C2158" s="30">
        <v>3.2830874123759797E-2</v>
      </c>
      <c r="G2158" s="30">
        <v>21.0078722594962</v>
      </c>
      <c r="I2158" s="30">
        <v>0.95091243783036095</v>
      </c>
    </row>
    <row r="2159" spans="1:9" x14ac:dyDescent="0.2">
      <c r="A2159" s="30">
        <v>13.252095519375599</v>
      </c>
      <c r="C2159" s="30">
        <v>3.3005548767900197E-2</v>
      </c>
      <c r="G2159" s="30">
        <v>21.016644260432098</v>
      </c>
      <c r="I2159" s="30">
        <v>0.95598171616390604</v>
      </c>
    </row>
    <row r="2160" spans="1:9" x14ac:dyDescent="0.2">
      <c r="A2160" s="30">
        <v>13.273148319375601</v>
      </c>
      <c r="C2160" s="30">
        <v>3.3294755050871302E-2</v>
      </c>
      <c r="G2160" s="30">
        <v>21.025416261367901</v>
      </c>
      <c r="I2160" s="30">
        <v>0.96075548045481496</v>
      </c>
    </row>
    <row r="2161" spans="1:9" x14ac:dyDescent="0.2">
      <c r="A2161" s="30">
        <v>13.3047275193756</v>
      </c>
      <c r="C2161" s="30">
        <v>3.3548551330262501E-2</v>
      </c>
      <c r="G2161" s="30">
        <v>21.034188262303701</v>
      </c>
      <c r="I2161" s="30">
        <v>0.96518380471725396</v>
      </c>
    </row>
    <row r="2162" spans="1:9" x14ac:dyDescent="0.2">
      <c r="A2162" s="30">
        <v>13.3363067193756</v>
      </c>
      <c r="C2162" s="30">
        <v>3.3681548721738098E-2</v>
      </c>
      <c r="G2162" s="30">
        <v>21.0429602632396</v>
      </c>
      <c r="I2162" s="30">
        <v>0.96952982023619805</v>
      </c>
    </row>
    <row r="2163" spans="1:9" x14ac:dyDescent="0.2">
      <c r="A2163" s="30">
        <v>13.367885919375601</v>
      </c>
      <c r="C2163" s="30">
        <v>3.3635398619151199E-2</v>
      </c>
      <c r="G2163" s="30">
        <v>21.051732264175399</v>
      </c>
      <c r="I2163" s="30">
        <v>0.97359744722888697</v>
      </c>
    </row>
    <row r="2164" spans="1:9" x14ac:dyDescent="0.2">
      <c r="A2164" s="30">
        <v>13.3994651193756</v>
      </c>
      <c r="C2164" s="30">
        <v>3.3286559659567901E-2</v>
      </c>
      <c r="G2164" s="30">
        <v>21.060504265111302</v>
      </c>
      <c r="I2164" s="30">
        <v>0.97713829340343195</v>
      </c>
    </row>
    <row r="2165" spans="1:9" x14ac:dyDescent="0.2">
      <c r="A2165" s="30">
        <v>13.4310443193756</v>
      </c>
      <c r="C2165" s="30">
        <v>3.2914610375953099E-2</v>
      </c>
      <c r="G2165" s="30">
        <v>21.069276266047101</v>
      </c>
      <c r="I2165" s="30">
        <v>0.98038578247277497</v>
      </c>
    </row>
    <row r="2166" spans="1:9" x14ac:dyDescent="0.2">
      <c r="A2166" s="30">
        <v>13.462623519375599</v>
      </c>
      <c r="C2166" s="30">
        <v>3.2381015732413698E-2</v>
      </c>
      <c r="G2166" s="30">
        <v>21.078048266982901</v>
      </c>
      <c r="I2166" s="30">
        <v>0.98343018222850997</v>
      </c>
    </row>
    <row r="2167" spans="1:9" x14ac:dyDescent="0.2">
      <c r="A2167" s="30">
        <v>13.4942027193756</v>
      </c>
      <c r="C2167" s="30">
        <v>3.1694404517639101E-2</v>
      </c>
      <c r="G2167" s="30">
        <v>21.086820267918799</v>
      </c>
      <c r="I2167" s="30">
        <v>0.986273938394848</v>
      </c>
    </row>
    <row r="2168" spans="1:9" x14ac:dyDescent="0.2">
      <c r="A2168" s="30">
        <v>13.5257819193756</v>
      </c>
      <c r="C2168" s="30">
        <v>3.0803422585448399E-2</v>
      </c>
      <c r="G2168" s="30">
        <v>21.095592268854599</v>
      </c>
      <c r="I2168" s="30">
        <v>0.98882009311381602</v>
      </c>
    </row>
    <row r="2169" spans="1:9" x14ac:dyDescent="0.2">
      <c r="A2169" s="30">
        <v>13.552097919375599</v>
      </c>
      <c r="C2169" s="30">
        <v>2.9924988416731801E-2</v>
      </c>
      <c r="G2169" s="30">
        <v>21.104364269790398</v>
      </c>
      <c r="I2169" s="30">
        <v>0.99110956452731402</v>
      </c>
    </row>
    <row r="2170" spans="1:9" x14ac:dyDescent="0.2">
      <c r="A2170" s="30">
        <v>13.557361119375599</v>
      </c>
      <c r="C2170" s="30">
        <v>2.9739144617381499E-2</v>
      </c>
      <c r="G2170" s="30">
        <v>21.113136270726301</v>
      </c>
      <c r="I2170" s="30">
        <v>0.99313304790169499</v>
      </c>
    </row>
    <row r="2171" spans="1:9" x14ac:dyDescent="0.2">
      <c r="A2171" s="30">
        <v>13.588940319375601</v>
      </c>
      <c r="C2171" s="30">
        <v>2.8612174907769999E-2</v>
      </c>
      <c r="G2171" s="30">
        <v>21.1219082716621</v>
      </c>
      <c r="I2171" s="30">
        <v>0.99486818652447795</v>
      </c>
    </row>
    <row r="2172" spans="1:9" x14ac:dyDescent="0.2">
      <c r="A2172" s="30">
        <v>13.6205195193756</v>
      </c>
      <c r="C2172" s="30">
        <v>2.73038725781659E-2</v>
      </c>
      <c r="G2172" s="30">
        <v>21.1306802725979</v>
      </c>
      <c r="I2172" s="30">
        <v>0.99637450259183102</v>
      </c>
    </row>
    <row r="2173" spans="1:9" x14ac:dyDescent="0.2">
      <c r="A2173" s="30">
        <v>13.6257827193756</v>
      </c>
      <c r="C2173" s="30">
        <v>2.7101181649849201E-2</v>
      </c>
      <c r="G2173" s="30">
        <v>21.148224274469602</v>
      </c>
      <c r="I2173" s="30">
        <v>0.99857134603702702</v>
      </c>
    </row>
    <row r="2174" spans="1:9" x14ac:dyDescent="0.2">
      <c r="A2174" s="30">
        <v>13.6573619193756</v>
      </c>
      <c r="C2174" s="30">
        <v>2.5867430537606598E-2</v>
      </c>
      <c r="G2174" s="30">
        <v>21.174540277277099</v>
      </c>
      <c r="I2174" s="30">
        <v>0.99996315176080797</v>
      </c>
    </row>
    <row r="2175" spans="1:9" x14ac:dyDescent="0.2">
      <c r="A2175" s="30">
        <v>13.688941119375601</v>
      </c>
      <c r="C2175" s="30">
        <v>2.46304849804082E-2</v>
      </c>
      <c r="G2175" s="30">
        <v>21.218400281956299</v>
      </c>
      <c r="I2175" s="30">
        <v>0.998113621658132</v>
      </c>
    </row>
    <row r="2176" spans="1:9" x14ac:dyDescent="0.2">
      <c r="A2176" s="30">
        <v>13.699467519375601</v>
      </c>
      <c r="C2176" s="30">
        <v>2.4246289333376601E-2</v>
      </c>
      <c r="G2176" s="30">
        <v>21.227172282892099</v>
      </c>
      <c r="I2176" s="30">
        <v>0.99705587046783095</v>
      </c>
    </row>
    <row r="2177" spans="1:9" x14ac:dyDescent="0.2">
      <c r="A2177" s="30">
        <v>13.7205203193756</v>
      </c>
      <c r="C2177" s="30">
        <v>2.3526002475372499E-2</v>
      </c>
      <c r="G2177" s="30">
        <v>21.2447162847638</v>
      </c>
      <c r="I2177" s="30">
        <v>0.99427998908950799</v>
      </c>
    </row>
    <row r="2178" spans="1:9" x14ac:dyDescent="0.2">
      <c r="A2178" s="30">
        <v>13.7520995193756</v>
      </c>
      <c r="C2178" s="30">
        <v>2.2543615620836802E-2</v>
      </c>
      <c r="G2178" s="30">
        <v>21.262260286635499</v>
      </c>
      <c r="I2178" s="30">
        <v>0.99083117889806704</v>
      </c>
    </row>
    <row r="2179" spans="1:9" x14ac:dyDescent="0.2">
      <c r="A2179" s="30">
        <v>13.783678719375599</v>
      </c>
      <c r="C2179" s="30">
        <v>2.1488930658566E-2</v>
      </c>
      <c r="G2179" s="30">
        <v>21.271032287571298</v>
      </c>
      <c r="I2179" s="30">
        <v>0.98882276980038397</v>
      </c>
    </row>
    <row r="2180" spans="1:9" x14ac:dyDescent="0.2">
      <c r="A2180" s="30">
        <v>13.788941919375601</v>
      </c>
      <c r="C2180" s="30">
        <v>2.1313848596903499E-2</v>
      </c>
      <c r="G2180" s="30">
        <v>21.279804288507201</v>
      </c>
      <c r="I2180" s="30">
        <v>0.98663185538892395</v>
      </c>
    </row>
    <row r="2181" spans="1:9" x14ac:dyDescent="0.2">
      <c r="A2181" s="30">
        <v>13.8152579193756</v>
      </c>
      <c r="C2181" s="30">
        <v>2.0451543833084999E-2</v>
      </c>
      <c r="G2181" s="30">
        <v>21.2973482903788</v>
      </c>
      <c r="I2181" s="30">
        <v>0.98175444759882902</v>
      </c>
    </row>
    <row r="2182" spans="1:9" x14ac:dyDescent="0.2">
      <c r="A2182" s="30">
        <v>13.8468371193756</v>
      </c>
      <c r="C2182" s="30">
        <v>1.95018678496191E-2</v>
      </c>
      <c r="G2182" s="30">
        <v>21.306120291314699</v>
      </c>
      <c r="I2182" s="30">
        <v>0.97903338064095302</v>
      </c>
    </row>
    <row r="2183" spans="1:9" x14ac:dyDescent="0.2">
      <c r="A2183" s="30">
        <v>13.878416319375599</v>
      </c>
      <c r="C2183" s="30">
        <v>1.86217637040819E-2</v>
      </c>
      <c r="G2183" s="30">
        <v>21.314892292250502</v>
      </c>
      <c r="I2183" s="30">
        <v>0.97616109645527505</v>
      </c>
    </row>
    <row r="2184" spans="1:9" x14ac:dyDescent="0.2">
      <c r="A2184" s="30">
        <v>13.883679519375599</v>
      </c>
      <c r="C2184" s="30">
        <v>1.8496010482218099E-2</v>
      </c>
      <c r="G2184" s="30">
        <v>21.3236642931864</v>
      </c>
      <c r="I2184" s="30">
        <v>0.97304841874223102</v>
      </c>
    </row>
    <row r="2185" spans="1:9" x14ac:dyDescent="0.2">
      <c r="A2185" s="30">
        <v>13.909995519375601</v>
      </c>
      <c r="C2185" s="30">
        <v>1.7788777633115802E-2</v>
      </c>
      <c r="G2185" s="30">
        <v>21.3324362941222</v>
      </c>
      <c r="I2185" s="30">
        <v>0.96958916663299799</v>
      </c>
    </row>
    <row r="2186" spans="1:9" x14ac:dyDescent="0.2">
      <c r="A2186" s="30">
        <v>13.9415747193756</v>
      </c>
      <c r="C2186" s="30">
        <v>1.6867959913877299E-2</v>
      </c>
      <c r="G2186" s="30">
        <v>21.341208295057999</v>
      </c>
      <c r="I2186" s="30">
        <v>0.96600043786938405</v>
      </c>
    </row>
    <row r="2187" spans="1:9" x14ac:dyDescent="0.2">
      <c r="A2187" s="30">
        <v>13.9731539193756</v>
      </c>
      <c r="C2187" s="30">
        <v>1.6127392756148599E-2</v>
      </c>
      <c r="G2187" s="30">
        <v>21.349980295993898</v>
      </c>
      <c r="I2187" s="30">
        <v>0.96244588215316196</v>
      </c>
    </row>
    <row r="2188" spans="1:9" x14ac:dyDescent="0.2">
      <c r="A2188" s="30">
        <v>13.999469919375599</v>
      </c>
      <c r="C2188" s="30">
        <v>1.56641099937322E-2</v>
      </c>
      <c r="G2188" s="30">
        <v>21.358752296929701</v>
      </c>
      <c r="I2188" s="30">
        <v>0.95881287226282097</v>
      </c>
    </row>
    <row r="2189" spans="1:9" x14ac:dyDescent="0.2">
      <c r="A2189" s="30">
        <v>14.004733119375601</v>
      </c>
      <c r="C2189" s="30">
        <v>1.55860482425705E-2</v>
      </c>
      <c r="G2189" s="30">
        <v>21.367524297865501</v>
      </c>
      <c r="I2189" s="30">
        <v>0.955084400119526</v>
      </c>
    </row>
    <row r="2190" spans="1:9" x14ac:dyDescent="0.2">
      <c r="A2190" s="30">
        <v>14.0363123193756</v>
      </c>
      <c r="C2190" s="30">
        <v>1.51211881947955E-2</v>
      </c>
      <c r="G2190" s="30">
        <v>21.3762962988014</v>
      </c>
      <c r="I2190" s="30">
        <v>0.95123076142512197</v>
      </c>
    </row>
    <row r="2191" spans="1:9" x14ac:dyDescent="0.2">
      <c r="A2191" s="30">
        <v>14.0678915193756</v>
      </c>
      <c r="C2191" s="30">
        <v>1.4704382352485799E-2</v>
      </c>
      <c r="G2191" s="30">
        <v>21.385068299737199</v>
      </c>
      <c r="I2191" s="30">
        <v>0.94725782858401197</v>
      </c>
    </row>
    <row r="2192" spans="1:9" x14ac:dyDescent="0.2">
      <c r="A2192" s="30">
        <v>14.099470719375599</v>
      </c>
      <c r="C2192" s="30">
        <v>1.41225277477726E-2</v>
      </c>
      <c r="G2192" s="30">
        <v>21.393840300672998</v>
      </c>
      <c r="I2192" s="30">
        <v>0.94339192278425799</v>
      </c>
    </row>
    <row r="2193" spans="1:9" x14ac:dyDescent="0.2">
      <c r="A2193" s="30">
        <v>14.131049919375601</v>
      </c>
      <c r="C2193" s="30">
        <v>1.36316983438118E-2</v>
      </c>
      <c r="G2193" s="30">
        <v>21.402612301608901</v>
      </c>
      <c r="I2193" s="30">
        <v>0.93940525483029103</v>
      </c>
    </row>
    <row r="2194" spans="1:9" x14ac:dyDescent="0.2">
      <c r="A2194" s="30">
        <v>14.1626291193756</v>
      </c>
      <c r="C2194" s="30">
        <v>1.31608817442416E-2</v>
      </c>
      <c r="G2194" s="30">
        <v>21.4113843025447</v>
      </c>
      <c r="I2194" s="30">
        <v>0.93508757465047898</v>
      </c>
    </row>
    <row r="2195" spans="1:9" x14ac:dyDescent="0.2">
      <c r="A2195" s="30">
        <v>14.1889451193756</v>
      </c>
      <c r="C2195" s="30">
        <v>1.27989164639897E-2</v>
      </c>
      <c r="G2195" s="30">
        <v>21.420156303480599</v>
      </c>
      <c r="I2195" s="30">
        <v>0.930631900411651</v>
      </c>
    </row>
    <row r="2196" spans="1:9" x14ac:dyDescent="0.2">
      <c r="A2196" s="30">
        <v>14.194208319375599</v>
      </c>
      <c r="C2196" s="30">
        <v>1.2729525350977201E-2</v>
      </c>
      <c r="G2196" s="30">
        <v>21.428928304416399</v>
      </c>
      <c r="I2196" s="30">
        <v>0.92604920354017695</v>
      </c>
    </row>
    <row r="2197" spans="1:9" x14ac:dyDescent="0.2">
      <c r="A2197" s="30">
        <v>14.225787519375601</v>
      </c>
      <c r="C2197" s="30">
        <v>1.24588017466169E-2</v>
      </c>
      <c r="G2197" s="30">
        <v>21.437700305352202</v>
      </c>
      <c r="I2197" s="30">
        <v>0.92136358674878804</v>
      </c>
    </row>
    <row r="2198" spans="1:9" x14ac:dyDescent="0.2">
      <c r="A2198" s="30">
        <v>14.2626299193756</v>
      </c>
      <c r="C2198" s="30">
        <v>1.22085961532432E-2</v>
      </c>
      <c r="G2198" s="30">
        <v>21.446472306288101</v>
      </c>
      <c r="I2198" s="30">
        <v>0.91661714247248904</v>
      </c>
    </row>
    <row r="2199" spans="1:9" x14ac:dyDescent="0.2">
      <c r="A2199" s="30">
        <v>14.2942091193756</v>
      </c>
      <c r="C2199" s="30">
        <v>1.1991605957282299E-2</v>
      </c>
      <c r="G2199" s="30">
        <v>21.4552443072239</v>
      </c>
      <c r="I2199" s="30">
        <v>0.91182201168938004</v>
      </c>
    </row>
    <row r="2200" spans="1:9" x14ac:dyDescent="0.2">
      <c r="A2200" s="30">
        <v>14.325788319375601</v>
      </c>
      <c r="C2200" s="30">
        <v>1.19860315533347E-2</v>
      </c>
      <c r="G2200" s="30">
        <v>21.4640163081597</v>
      </c>
      <c r="I2200" s="30">
        <v>0.90696818677315205</v>
      </c>
    </row>
    <row r="2201" spans="1:9" x14ac:dyDescent="0.2">
      <c r="A2201" s="30">
        <v>14.3573675193756</v>
      </c>
      <c r="C2201" s="30">
        <v>1.2128946163051201E-2</v>
      </c>
      <c r="G2201" s="30">
        <v>21.472788309095598</v>
      </c>
      <c r="I2201" s="30">
        <v>0.90203838209240095</v>
      </c>
    </row>
    <row r="2202" spans="1:9" x14ac:dyDescent="0.2">
      <c r="A2202" s="30">
        <v>14.3889467193756</v>
      </c>
      <c r="C2202" s="30">
        <v>1.2287580521555101E-2</v>
      </c>
      <c r="G2202" s="30">
        <v>21.481560310031401</v>
      </c>
      <c r="I2202" s="30">
        <v>0.89702671547814194</v>
      </c>
    </row>
    <row r="2203" spans="1:9" x14ac:dyDescent="0.2">
      <c r="A2203" s="30">
        <v>14.420525919375599</v>
      </c>
      <c r="C2203" s="30">
        <v>1.24279853590762E-2</v>
      </c>
      <c r="G2203" s="30">
        <v>21.4903323109673</v>
      </c>
      <c r="I2203" s="30">
        <v>0.89197709208234499</v>
      </c>
    </row>
    <row r="2204" spans="1:9" x14ac:dyDescent="0.2">
      <c r="A2204" s="30">
        <v>14.4521051193756</v>
      </c>
      <c r="C2204" s="30">
        <v>1.2548269995416399E-2</v>
      </c>
      <c r="G2204" s="30">
        <v>21.4991043119031</v>
      </c>
      <c r="I2204" s="30">
        <v>0.88683160244966297</v>
      </c>
    </row>
    <row r="2205" spans="1:9" x14ac:dyDescent="0.2">
      <c r="A2205" s="30">
        <v>14.4836843193756</v>
      </c>
      <c r="C2205" s="30">
        <v>1.2758417221114701E-2</v>
      </c>
      <c r="G2205" s="30">
        <v>21.507876312838899</v>
      </c>
      <c r="I2205" s="30">
        <v>0.88156045568545605</v>
      </c>
    </row>
    <row r="2206" spans="1:9" x14ac:dyDescent="0.2">
      <c r="A2206" s="30">
        <v>14.4889475193756</v>
      </c>
      <c r="C2206" s="30">
        <v>1.28064062573709E-2</v>
      </c>
      <c r="G2206" s="30">
        <v>21.516648313774802</v>
      </c>
      <c r="I2206" s="30">
        <v>0.87622173135024894</v>
      </c>
    </row>
    <row r="2207" spans="1:9" x14ac:dyDescent="0.2">
      <c r="A2207" s="30">
        <v>14.515263519375599</v>
      </c>
      <c r="C2207" s="30">
        <v>1.30237177575166E-2</v>
      </c>
      <c r="G2207" s="30">
        <v>21.525420314710601</v>
      </c>
      <c r="I2207" s="30">
        <v>0.870821766562074</v>
      </c>
    </row>
    <row r="2208" spans="1:9" x14ac:dyDescent="0.2">
      <c r="A2208" s="30">
        <v>14.546842719375601</v>
      </c>
      <c r="C2208" s="30">
        <v>1.34783714745365E-2</v>
      </c>
      <c r="G2208" s="30">
        <v>21.534192315646401</v>
      </c>
      <c r="I2208" s="30">
        <v>0.86534970765761698</v>
      </c>
    </row>
    <row r="2209" spans="1:9" x14ac:dyDescent="0.2">
      <c r="A2209" s="30">
        <v>14.5784219193756</v>
      </c>
      <c r="C2209" s="30">
        <v>1.4015319457825999E-2</v>
      </c>
      <c r="G2209" s="30">
        <v>21.542964316582299</v>
      </c>
      <c r="I2209" s="30">
        <v>0.85984284450420301</v>
      </c>
    </row>
    <row r="2210" spans="1:9" x14ac:dyDescent="0.2">
      <c r="A2210" s="30">
        <v>14.6100011193756</v>
      </c>
      <c r="C2210" s="30">
        <v>1.4670061536543899E-2</v>
      </c>
      <c r="G2210" s="30">
        <v>21.551736317518099</v>
      </c>
      <c r="I2210" s="30">
        <v>0.85430885775274601</v>
      </c>
    </row>
    <row r="2211" spans="1:9" x14ac:dyDescent="0.2">
      <c r="A2211" s="30">
        <v>14.641580319375599</v>
      </c>
      <c r="C2211" s="30">
        <v>1.5249008586089101E-2</v>
      </c>
      <c r="G2211" s="30">
        <v>21.560508318453898</v>
      </c>
      <c r="I2211" s="30">
        <v>0.84870539948620605</v>
      </c>
    </row>
    <row r="2212" spans="1:9" x14ac:dyDescent="0.2">
      <c r="A2212" s="30">
        <v>14.6731595193756</v>
      </c>
      <c r="C2212" s="30">
        <v>1.5768628128919701E-2</v>
      </c>
      <c r="G2212" s="30">
        <v>21.569280319389801</v>
      </c>
      <c r="I2212" s="30">
        <v>0.84304230030893701</v>
      </c>
    </row>
    <row r="2213" spans="1:9" x14ac:dyDescent="0.2">
      <c r="A2213" s="30">
        <v>14.7047387193756</v>
      </c>
      <c r="C2213" s="30">
        <v>1.6299602337867002E-2</v>
      </c>
      <c r="G2213" s="30">
        <v>21.5780523203256</v>
      </c>
      <c r="I2213" s="30">
        <v>0.83735100564281595</v>
      </c>
    </row>
    <row r="2214" spans="1:9" x14ac:dyDescent="0.2">
      <c r="A2214" s="30">
        <v>14.736317919375599</v>
      </c>
      <c r="C2214" s="30">
        <v>1.6933081297350699E-2</v>
      </c>
      <c r="G2214" s="30">
        <v>21.586824321261499</v>
      </c>
      <c r="I2214" s="30">
        <v>0.83166360195190003</v>
      </c>
    </row>
    <row r="2215" spans="1:9" x14ac:dyDescent="0.2">
      <c r="A2215" s="30">
        <v>14.767897119375601</v>
      </c>
      <c r="C2215" s="30">
        <v>1.7656817402781199E-2</v>
      </c>
      <c r="G2215" s="30">
        <v>21.595596322197299</v>
      </c>
      <c r="I2215" s="30">
        <v>0.82588307555937801</v>
      </c>
    </row>
    <row r="2216" spans="1:9" x14ac:dyDescent="0.2">
      <c r="A2216" s="30">
        <v>14.7994763193756</v>
      </c>
      <c r="C2216" s="30">
        <v>1.8423196251533401E-2</v>
      </c>
      <c r="G2216" s="30">
        <v>21.604368323133102</v>
      </c>
      <c r="I2216" s="30">
        <v>0.82000556668975799</v>
      </c>
    </row>
    <row r="2217" spans="1:9" x14ac:dyDescent="0.2">
      <c r="A2217" s="30">
        <v>14.8100027193756</v>
      </c>
      <c r="C2217" s="30">
        <v>1.8682854036841799E-2</v>
      </c>
      <c r="G2217" s="30">
        <v>21.613140324069001</v>
      </c>
      <c r="I2217" s="30">
        <v>0.814072498684001</v>
      </c>
    </row>
    <row r="2218" spans="1:9" x14ac:dyDescent="0.2">
      <c r="A2218" s="30">
        <v>14.8310555193756</v>
      </c>
      <c r="C2218" s="30">
        <v>1.9269274413759099E-2</v>
      </c>
      <c r="G2218" s="30">
        <v>21.6219123250048</v>
      </c>
      <c r="I2218" s="30">
        <v>0.80808782440198301</v>
      </c>
    </row>
    <row r="2219" spans="1:9" x14ac:dyDescent="0.2">
      <c r="A2219" s="30">
        <v>14.867897919375601</v>
      </c>
      <c r="C2219" s="30">
        <v>2.0351951514527199E-2</v>
      </c>
      <c r="G2219" s="30">
        <v>21.630684325940599</v>
      </c>
      <c r="I2219" s="30">
        <v>0.80215706388853603</v>
      </c>
    </row>
    <row r="2220" spans="1:9" x14ac:dyDescent="0.2">
      <c r="A2220" s="30">
        <v>14.8994771193756</v>
      </c>
      <c r="C2220" s="30">
        <v>2.1221066634976599E-2</v>
      </c>
      <c r="G2220" s="30">
        <v>21.639456326876498</v>
      </c>
      <c r="I2220" s="30">
        <v>0.79629926594518396</v>
      </c>
    </row>
    <row r="2221" spans="1:9" x14ac:dyDescent="0.2">
      <c r="A2221" s="30">
        <v>14.9100035193756</v>
      </c>
      <c r="C2221" s="30">
        <v>2.1512072655853001E-2</v>
      </c>
      <c r="G2221" s="30">
        <v>21.648228327812301</v>
      </c>
      <c r="I2221" s="30">
        <v>0.79044307363646105</v>
      </c>
    </row>
    <row r="2222" spans="1:9" x14ac:dyDescent="0.2">
      <c r="A2222" s="30">
        <v>14.9310563193756</v>
      </c>
      <c r="C2222" s="30">
        <v>2.2037675142992302E-2</v>
      </c>
      <c r="G2222" s="30">
        <v>21.657000328748101</v>
      </c>
      <c r="I2222" s="30">
        <v>0.78456582040172396</v>
      </c>
    </row>
    <row r="2223" spans="1:9" x14ac:dyDescent="0.2">
      <c r="A2223" s="30">
        <v>14.962635519375601</v>
      </c>
      <c r="C2223" s="30">
        <v>2.29107598976079E-2</v>
      </c>
      <c r="G2223" s="30">
        <v>21.665772329684</v>
      </c>
      <c r="I2223" s="30">
        <v>0.77862190633760897</v>
      </c>
    </row>
    <row r="2224" spans="1:9" x14ac:dyDescent="0.2">
      <c r="A2224" s="30">
        <v>14.9942147193756</v>
      </c>
      <c r="C2224" s="30">
        <v>2.3761096621309999E-2</v>
      </c>
      <c r="G2224" s="30">
        <v>21.674544330619799</v>
      </c>
      <c r="I2224" s="30">
        <v>0.77265177064481805</v>
      </c>
    </row>
    <row r="2225" spans="1:9" x14ac:dyDescent="0.2">
      <c r="A2225" s="30">
        <v>15.0152675193756</v>
      </c>
      <c r="C2225" s="30">
        <v>2.44403525712844E-2</v>
      </c>
      <c r="G2225" s="30">
        <v>21.683316331555702</v>
      </c>
      <c r="I2225" s="30">
        <v>0.76668758936245096</v>
      </c>
    </row>
    <row r="2226" spans="1:9" x14ac:dyDescent="0.2">
      <c r="A2226" s="30">
        <v>15.0257939193756</v>
      </c>
      <c r="C2226" s="30">
        <v>2.47516569091784E-2</v>
      </c>
      <c r="G2226" s="30">
        <v>21.692088332491501</v>
      </c>
      <c r="I2226" s="30">
        <v>0.76070195124929096</v>
      </c>
    </row>
    <row r="2227" spans="1:9" x14ac:dyDescent="0.2">
      <c r="A2227" s="30">
        <v>15.057373119375599</v>
      </c>
      <c r="C2227" s="30">
        <v>2.5728378192013301E-2</v>
      </c>
      <c r="G2227" s="30">
        <v>21.7008603334273</v>
      </c>
      <c r="I2227" s="30">
        <v>0.75469658206720902</v>
      </c>
    </row>
    <row r="2228" spans="1:9" x14ac:dyDescent="0.2">
      <c r="A2228" s="30">
        <v>15.088952319375601</v>
      </c>
      <c r="C2228" s="30">
        <v>2.6729503239595099E-2</v>
      </c>
      <c r="G2228" s="30">
        <v>21.709632334363199</v>
      </c>
      <c r="I2228" s="30">
        <v>0.74866853458485505</v>
      </c>
    </row>
    <row r="2229" spans="1:9" x14ac:dyDescent="0.2">
      <c r="A2229" s="30">
        <v>15.1047419193756</v>
      </c>
      <c r="C2229" s="30">
        <v>2.7264600329156299E-2</v>
      </c>
      <c r="G2229" s="30">
        <v>21.718404335298999</v>
      </c>
      <c r="I2229" s="30">
        <v>0.74262603063628396</v>
      </c>
    </row>
    <row r="2230" spans="1:9" x14ac:dyDescent="0.2">
      <c r="A2230" s="30">
        <v>15.1205315193756</v>
      </c>
      <c r="C2230" s="30">
        <v>2.7755555280865901E-2</v>
      </c>
      <c r="G2230" s="30">
        <v>21.727176336234798</v>
      </c>
      <c r="I2230" s="30">
        <v>0.73653153921007097</v>
      </c>
    </row>
    <row r="2231" spans="1:9" x14ac:dyDescent="0.2">
      <c r="A2231" s="30">
        <v>15.1521107193756</v>
      </c>
      <c r="C2231" s="30">
        <v>2.8593171406259301E-2</v>
      </c>
      <c r="G2231" s="30">
        <v>21.735948337170701</v>
      </c>
      <c r="I2231" s="30">
        <v>0.730474200674046</v>
      </c>
    </row>
    <row r="2232" spans="1:9" x14ac:dyDescent="0.2">
      <c r="A2232" s="30">
        <v>15.183689919375601</v>
      </c>
      <c r="C2232" s="30">
        <v>2.92302225921105E-2</v>
      </c>
      <c r="G2232" s="30">
        <v>21.7447203381065</v>
      </c>
      <c r="I2232" s="30">
        <v>0.72454878045294802</v>
      </c>
    </row>
    <row r="2233" spans="1:9" x14ac:dyDescent="0.2">
      <c r="A2233" s="30">
        <v>15.2152691193756</v>
      </c>
      <c r="C2233" s="30">
        <v>2.9765968301595499E-2</v>
      </c>
      <c r="G2233" s="30">
        <v>21.753492339042399</v>
      </c>
      <c r="I2233" s="30">
        <v>0.71870043700118302</v>
      </c>
    </row>
    <row r="2234" spans="1:9" x14ac:dyDescent="0.2">
      <c r="A2234" s="30">
        <v>15.2363219193756</v>
      </c>
      <c r="C2234" s="30">
        <v>3.0145772336195201E-2</v>
      </c>
      <c r="G2234" s="30">
        <v>21.762264339978199</v>
      </c>
      <c r="I2234" s="30">
        <v>0.71286364840970096</v>
      </c>
    </row>
    <row r="2235" spans="1:9" x14ac:dyDescent="0.2">
      <c r="A2235" s="30">
        <v>15.2468483193756</v>
      </c>
      <c r="C2235" s="30">
        <v>3.0318305035087801E-2</v>
      </c>
      <c r="G2235" s="30">
        <v>21.771036340914002</v>
      </c>
      <c r="I2235" s="30">
        <v>0.70698049345526504</v>
      </c>
    </row>
    <row r="2236" spans="1:9" x14ac:dyDescent="0.2">
      <c r="A2236" s="30">
        <v>15.278427519375599</v>
      </c>
      <c r="C2236" s="30">
        <v>3.0764463208402201E-2</v>
      </c>
      <c r="G2236" s="30">
        <v>21.7798083418499</v>
      </c>
      <c r="I2236" s="30">
        <v>0.70101333609975003</v>
      </c>
    </row>
    <row r="2237" spans="1:9" x14ac:dyDescent="0.2">
      <c r="A2237" s="30">
        <v>15.3100067193756</v>
      </c>
      <c r="C2237" s="30">
        <v>3.1143919486173899E-2</v>
      </c>
      <c r="G2237" s="30">
        <v>21.7885803427857</v>
      </c>
      <c r="I2237" s="30">
        <v>0.69498888071862597</v>
      </c>
    </row>
    <row r="2238" spans="1:9" x14ac:dyDescent="0.2">
      <c r="A2238" s="30">
        <v>15.3415859193756</v>
      </c>
      <c r="C2238" s="30">
        <v>3.1498665898864797E-2</v>
      </c>
      <c r="G2238" s="30">
        <v>21.797352343721499</v>
      </c>
      <c r="I2238" s="30">
        <v>0.68893500106771699</v>
      </c>
    </row>
    <row r="2239" spans="1:9" x14ac:dyDescent="0.2">
      <c r="A2239" s="30">
        <v>15.373165119375599</v>
      </c>
      <c r="C2239" s="30">
        <v>3.1746081180981801E-2</v>
      </c>
      <c r="G2239" s="30">
        <v>21.806124344657398</v>
      </c>
      <c r="I2239" s="30">
        <v>0.68290746961749305</v>
      </c>
    </row>
    <row r="2240" spans="1:9" x14ac:dyDescent="0.2">
      <c r="A2240" s="30">
        <v>15.404744319375601</v>
      </c>
      <c r="C2240" s="30">
        <v>3.1865479401350302E-2</v>
      </c>
      <c r="G2240" s="30">
        <v>21.814896345593201</v>
      </c>
      <c r="I2240" s="30">
        <v>0.67691891110640501</v>
      </c>
    </row>
    <row r="2241" spans="1:9" x14ac:dyDescent="0.2">
      <c r="A2241" s="30">
        <v>15.4363235193756</v>
      </c>
      <c r="C2241" s="30">
        <v>3.2073085142268601E-2</v>
      </c>
      <c r="G2241" s="30">
        <v>21.823668346529001</v>
      </c>
      <c r="I2241" s="30">
        <v>0.67099653576377805</v>
      </c>
    </row>
    <row r="2242" spans="1:9" x14ac:dyDescent="0.2">
      <c r="A2242" s="30">
        <v>15.473165919375599</v>
      </c>
      <c r="C2242" s="30">
        <v>3.2016703662996603E-2</v>
      </c>
      <c r="G2242" s="30">
        <v>21.8324403474649</v>
      </c>
      <c r="I2242" s="30">
        <v>0.66512589773205499</v>
      </c>
    </row>
    <row r="2243" spans="1:9" x14ac:dyDescent="0.2">
      <c r="A2243" s="30">
        <v>15.504745119375601</v>
      </c>
      <c r="C2243" s="30">
        <v>3.1713883048975398E-2</v>
      </c>
      <c r="G2243" s="30">
        <v>21.841212348400699</v>
      </c>
      <c r="I2243" s="30">
        <v>0.65927780030274896</v>
      </c>
    </row>
    <row r="2244" spans="1:9" x14ac:dyDescent="0.2">
      <c r="A2244" s="30">
        <v>15.5363243193756</v>
      </c>
      <c r="C2244" s="30">
        <v>3.1480195285592698E-2</v>
      </c>
      <c r="G2244" s="30">
        <v>21.849984349336601</v>
      </c>
      <c r="I2244" s="30">
        <v>0.65346786850749095</v>
      </c>
    </row>
    <row r="2245" spans="1:9" x14ac:dyDescent="0.2">
      <c r="A2245" s="30">
        <v>15.5679035193756</v>
      </c>
      <c r="C2245" s="30">
        <v>3.1007611675926298E-2</v>
      </c>
      <c r="G2245" s="30">
        <v>21.858756350272401</v>
      </c>
      <c r="I2245" s="30">
        <v>0.647677648638876</v>
      </c>
    </row>
    <row r="2246" spans="1:9" x14ac:dyDescent="0.2">
      <c r="A2246" s="30">
        <v>15.599482719375599</v>
      </c>
      <c r="C2246" s="30">
        <v>3.04268579788897E-2</v>
      </c>
      <c r="G2246" s="30">
        <v>21.8675283512082</v>
      </c>
      <c r="I2246" s="30">
        <v>0.64189490908595304</v>
      </c>
    </row>
    <row r="2247" spans="1:9" x14ac:dyDescent="0.2">
      <c r="A2247" s="30">
        <v>15.615272319375601</v>
      </c>
      <c r="C2247" s="30">
        <v>3.00402107339575E-2</v>
      </c>
      <c r="G2247" s="30">
        <v>21.876300352144099</v>
      </c>
      <c r="I2247" s="30">
        <v>0.63610316508079401</v>
      </c>
    </row>
    <row r="2248" spans="1:9" x14ac:dyDescent="0.2">
      <c r="A2248" s="30">
        <v>15.6310619193756</v>
      </c>
      <c r="C2248" s="30">
        <v>2.9658351767883898E-2</v>
      </c>
      <c r="G2248" s="30">
        <v>21.885072353079899</v>
      </c>
      <c r="I2248" s="30">
        <v>0.63033503081603504</v>
      </c>
    </row>
    <row r="2249" spans="1:9" x14ac:dyDescent="0.2">
      <c r="A2249" s="30">
        <v>15.6626411193756</v>
      </c>
      <c r="C2249" s="30">
        <v>2.8684533587905299E-2</v>
      </c>
      <c r="G2249" s="30">
        <v>21.893844354015702</v>
      </c>
      <c r="I2249" s="30">
        <v>0.62456534321911705</v>
      </c>
    </row>
    <row r="2250" spans="1:9" x14ac:dyDescent="0.2">
      <c r="A2250" s="30">
        <v>15.694220319375599</v>
      </c>
      <c r="C2250" s="30">
        <v>2.75841588052812E-2</v>
      </c>
      <c r="G2250" s="30">
        <v>21.902616354951601</v>
      </c>
      <c r="I2250" s="30">
        <v>0.61885164706595397</v>
      </c>
    </row>
    <row r="2251" spans="1:9" x14ac:dyDescent="0.2">
      <c r="A2251" s="30">
        <v>15.704746719375599</v>
      </c>
      <c r="C2251" s="30">
        <v>2.7200587662940701E-2</v>
      </c>
      <c r="G2251" s="30">
        <v>21.9113883558874</v>
      </c>
      <c r="I2251" s="30">
        <v>0.61324811601499596</v>
      </c>
    </row>
    <row r="2252" spans="1:9" x14ac:dyDescent="0.2">
      <c r="A2252" s="30">
        <v>15.725799519375601</v>
      </c>
      <c r="C2252" s="30">
        <v>2.6400372417246101E-2</v>
      </c>
      <c r="G2252" s="30">
        <v>21.9201603568232</v>
      </c>
      <c r="I2252" s="30">
        <v>0.60767940561243705</v>
      </c>
    </row>
    <row r="2253" spans="1:9" x14ac:dyDescent="0.2">
      <c r="A2253" s="30">
        <v>15.7573787193756</v>
      </c>
      <c r="C2253" s="30">
        <v>2.5274367048891602E-2</v>
      </c>
      <c r="G2253" s="30">
        <v>21.928932357759098</v>
      </c>
      <c r="I2253" s="30">
        <v>0.60216164158543894</v>
      </c>
    </row>
    <row r="2254" spans="1:9" x14ac:dyDescent="0.2">
      <c r="A2254" s="30">
        <v>15.7836947193756</v>
      </c>
      <c r="C2254" s="30">
        <v>2.4293782770687999E-2</v>
      </c>
      <c r="G2254" s="30">
        <v>21.937704358694901</v>
      </c>
      <c r="I2254" s="30">
        <v>0.59671866535127704</v>
      </c>
    </row>
    <row r="2255" spans="1:9" x14ac:dyDescent="0.2">
      <c r="A2255" s="30">
        <v>15.7889579193756</v>
      </c>
      <c r="C2255" s="30">
        <v>2.4103506446942299E-2</v>
      </c>
      <c r="G2255" s="30">
        <v>21.9464763596308</v>
      </c>
      <c r="I2255" s="30">
        <v>0.59124772098189404</v>
      </c>
    </row>
    <row r="2256" spans="1:9" x14ac:dyDescent="0.2">
      <c r="A2256" s="30">
        <v>15.820537119375601</v>
      </c>
      <c r="C2256" s="30">
        <v>2.2920424740657201E-2</v>
      </c>
      <c r="G2256" s="30">
        <v>21.9552483605666</v>
      </c>
      <c r="I2256" s="30">
        <v>0.58559678913014002</v>
      </c>
    </row>
    <row r="2257" spans="1:9" x14ac:dyDescent="0.2">
      <c r="A2257" s="30">
        <v>15.8521163193756</v>
      </c>
      <c r="C2257" s="30">
        <v>2.19453758573535E-2</v>
      </c>
      <c r="G2257" s="30">
        <v>21.964020361502399</v>
      </c>
      <c r="I2257" s="30">
        <v>0.57988891909902596</v>
      </c>
    </row>
    <row r="2258" spans="1:9" x14ac:dyDescent="0.2">
      <c r="A2258" s="30">
        <v>15.8679059193756</v>
      </c>
      <c r="C2258" s="30">
        <v>2.1436301113428799E-2</v>
      </c>
      <c r="G2258" s="30">
        <v>21.972792362438302</v>
      </c>
      <c r="I2258" s="30">
        <v>0.57428643462506002</v>
      </c>
    </row>
    <row r="2259" spans="1:9" x14ac:dyDescent="0.2">
      <c r="A2259" s="30">
        <v>15.8836955193756</v>
      </c>
      <c r="C2259" s="30">
        <v>2.0909663982031299E-2</v>
      </c>
      <c r="G2259" s="30">
        <v>21.981564363374101</v>
      </c>
      <c r="I2259" s="30">
        <v>0.56876212138745297</v>
      </c>
    </row>
    <row r="2260" spans="1:9" x14ac:dyDescent="0.2">
      <c r="A2260" s="30">
        <v>15.915274719375599</v>
      </c>
      <c r="C2260" s="30">
        <v>1.9820500536512801E-2</v>
      </c>
      <c r="G2260" s="30">
        <v>21.990336364309901</v>
      </c>
      <c r="I2260" s="30">
        <v>0.56329960674954105</v>
      </c>
    </row>
    <row r="2261" spans="1:9" x14ac:dyDescent="0.2">
      <c r="A2261" s="30">
        <v>15.9468539193756</v>
      </c>
      <c r="C2261" s="30">
        <v>1.8737621777972498E-2</v>
      </c>
      <c r="G2261" s="30">
        <v>21.999108365245799</v>
      </c>
      <c r="I2261" s="30">
        <v>0.55816168712169001</v>
      </c>
    </row>
    <row r="2262" spans="1:9" x14ac:dyDescent="0.2">
      <c r="A2262" s="30">
        <v>15.9573803193756</v>
      </c>
      <c r="C2262" s="30">
        <v>1.8411783518985401E-2</v>
      </c>
      <c r="G2262" s="30">
        <v>22.007880366181599</v>
      </c>
      <c r="I2262" s="30">
        <v>0.55310970293617001</v>
      </c>
    </row>
    <row r="2263" spans="1:9" x14ac:dyDescent="0.2">
      <c r="A2263" s="30">
        <v>15.9784331193756</v>
      </c>
      <c r="C2263" s="30">
        <v>1.77277218142468E-2</v>
      </c>
      <c r="G2263" s="30">
        <v>22.016652367117501</v>
      </c>
      <c r="I2263" s="30">
        <v>0.54789840510934296</v>
      </c>
    </row>
    <row r="2264" spans="1:9" x14ac:dyDescent="0.2">
      <c r="A2264" s="30">
        <v>16.010012319375601</v>
      </c>
      <c r="C2264" s="30">
        <v>1.6815595041775599E-2</v>
      </c>
      <c r="G2264" s="30">
        <v>22.025424368053301</v>
      </c>
      <c r="I2264" s="30">
        <v>0.54275168901579895</v>
      </c>
    </row>
    <row r="2265" spans="1:9" x14ac:dyDescent="0.2">
      <c r="A2265" s="30">
        <v>16.041591519375601</v>
      </c>
      <c r="C2265" s="30">
        <v>1.5887530933048701E-2</v>
      </c>
      <c r="G2265" s="30">
        <v>22.0341963689891</v>
      </c>
      <c r="I2265" s="30">
        <v>0.53760956075927302</v>
      </c>
    </row>
    <row r="2266" spans="1:9" x14ac:dyDescent="0.2">
      <c r="A2266" s="30">
        <v>16.052117919375601</v>
      </c>
      <c r="C2266" s="30">
        <v>1.5587427309111701E-2</v>
      </c>
      <c r="G2266" s="30">
        <v>22.042968369924999</v>
      </c>
      <c r="I2266" s="30">
        <v>0.53250994402538498</v>
      </c>
    </row>
    <row r="2267" spans="1:9" x14ac:dyDescent="0.2">
      <c r="A2267" s="30">
        <v>16.078433919375598</v>
      </c>
      <c r="C2267" s="30">
        <v>1.47812572664946E-2</v>
      </c>
      <c r="G2267" s="30">
        <v>22.051740370860799</v>
      </c>
      <c r="I2267" s="30">
        <v>0.52746326548630496</v>
      </c>
    </row>
    <row r="2268" spans="1:9" x14ac:dyDescent="0.2">
      <c r="A2268" s="30">
        <v>16.110013119375601</v>
      </c>
      <c r="C2268" s="30">
        <v>1.39160860205624E-2</v>
      </c>
      <c r="G2268" s="30">
        <v>22.060512371796602</v>
      </c>
      <c r="I2268" s="30">
        <v>0.52240986525424205</v>
      </c>
    </row>
    <row r="2269" spans="1:9" x14ac:dyDescent="0.2">
      <c r="A2269" s="30">
        <v>16.141592319375601</v>
      </c>
      <c r="C2269" s="30">
        <v>1.30205111173305E-2</v>
      </c>
      <c r="G2269" s="30">
        <v>22.069284372732501</v>
      </c>
      <c r="I2269" s="30">
        <v>0.51737733153433996</v>
      </c>
    </row>
    <row r="2270" spans="1:9" x14ac:dyDescent="0.2">
      <c r="A2270" s="30">
        <v>16.157381919375599</v>
      </c>
      <c r="C2270" s="30">
        <v>1.2735939412694601E-2</v>
      </c>
      <c r="G2270" s="30">
        <v>22.0780563736683</v>
      </c>
      <c r="I2270" s="30">
        <v>0.51243356457664702</v>
      </c>
    </row>
    <row r="2271" spans="1:9" x14ac:dyDescent="0.2">
      <c r="A2271" s="30">
        <v>16.1731715193756</v>
      </c>
      <c r="C2271" s="30">
        <v>1.24937489643184E-2</v>
      </c>
      <c r="G2271" s="30">
        <v>22.086828374604099</v>
      </c>
      <c r="I2271" s="30">
        <v>0.507567305935816</v>
      </c>
    </row>
    <row r="2272" spans="1:9" x14ac:dyDescent="0.2">
      <c r="A2272" s="30">
        <v>16.2047507193756</v>
      </c>
      <c r="C2272" s="30">
        <v>1.18523578541944E-2</v>
      </c>
      <c r="G2272" s="30">
        <v>22.095600375539998</v>
      </c>
      <c r="I2272" s="30">
        <v>0.50275022987041396</v>
      </c>
    </row>
    <row r="2273" spans="1:9" x14ac:dyDescent="0.2">
      <c r="A2273" s="30">
        <v>16.236329919375599</v>
      </c>
      <c r="C2273" s="30">
        <v>1.12587120706366E-2</v>
      </c>
      <c r="G2273" s="30">
        <v>22.104372376475801</v>
      </c>
      <c r="I2273" s="30">
        <v>0.49797043946192598</v>
      </c>
    </row>
    <row r="2274" spans="1:9" x14ac:dyDescent="0.2">
      <c r="A2274" s="30">
        <v>16.267909119375599</v>
      </c>
      <c r="C2274" s="30">
        <v>1.08413868739553E-2</v>
      </c>
      <c r="G2274" s="30">
        <v>22.1131443774117</v>
      </c>
      <c r="I2274" s="30">
        <v>0.493242866610129</v>
      </c>
    </row>
    <row r="2275" spans="1:9" x14ac:dyDescent="0.2">
      <c r="A2275" s="30">
        <v>16.299488319375602</v>
      </c>
      <c r="C2275" s="30">
        <v>1.05463488604124E-2</v>
      </c>
      <c r="G2275" s="30">
        <v>22.1219163783475</v>
      </c>
      <c r="I2275" s="30">
        <v>0.48853631538171999</v>
      </c>
    </row>
    <row r="2276" spans="1:9" x14ac:dyDescent="0.2">
      <c r="A2276" s="30">
        <v>16.331067519375601</v>
      </c>
      <c r="C2276" s="30">
        <v>1.02411831529114E-2</v>
      </c>
      <c r="G2276" s="30">
        <v>22.130688379283299</v>
      </c>
      <c r="I2276" s="30">
        <v>0.48385371308040898</v>
      </c>
    </row>
    <row r="2277" spans="1:9" x14ac:dyDescent="0.2">
      <c r="A2277" s="30">
        <v>16.352120319375601</v>
      </c>
      <c r="C2277" s="30">
        <v>9.9098289726417006E-3</v>
      </c>
      <c r="G2277" s="30">
        <v>22.139460380219202</v>
      </c>
      <c r="I2277" s="30">
        <v>0.47920516525433499</v>
      </c>
    </row>
    <row r="2278" spans="1:9" x14ac:dyDescent="0.2">
      <c r="A2278" s="30">
        <v>16.362646719375601</v>
      </c>
      <c r="C2278" s="30">
        <v>9.7523437850567194E-3</v>
      </c>
      <c r="G2278" s="30">
        <v>22.148232381155001</v>
      </c>
      <c r="I2278" s="30">
        <v>0.47460012720552902</v>
      </c>
    </row>
    <row r="2279" spans="1:9" x14ac:dyDescent="0.2">
      <c r="A2279" s="30">
        <v>16.3942259193756</v>
      </c>
      <c r="C2279" s="30">
        <v>9.2360729997064007E-3</v>
      </c>
      <c r="G2279" s="30">
        <v>22.1570043820908</v>
      </c>
      <c r="I2279" s="30">
        <v>0.47000723560945101</v>
      </c>
    </row>
    <row r="2280" spans="1:9" x14ac:dyDescent="0.2">
      <c r="A2280" s="30">
        <v>16.4258051193756</v>
      </c>
      <c r="C2280" s="30">
        <v>8.7489817469738208E-3</v>
      </c>
      <c r="G2280" s="30">
        <v>22.165776383026699</v>
      </c>
      <c r="I2280" s="30">
        <v>0.46542716608665502</v>
      </c>
    </row>
    <row r="2281" spans="1:9" x14ac:dyDescent="0.2">
      <c r="A2281" s="30">
        <v>16.457384319375599</v>
      </c>
      <c r="C2281" s="30">
        <v>8.2979487697286605E-3</v>
      </c>
      <c r="G2281" s="30">
        <v>22.174548383962499</v>
      </c>
      <c r="I2281" s="30">
        <v>0.46093541782067898</v>
      </c>
    </row>
    <row r="2282" spans="1:9" x14ac:dyDescent="0.2">
      <c r="A2282" s="30">
        <v>16.488963519375599</v>
      </c>
      <c r="C2282" s="30">
        <v>7.9056116007611907E-3</v>
      </c>
      <c r="G2282" s="30">
        <v>22.183320384898401</v>
      </c>
      <c r="I2282" s="30">
        <v>0.45647913053486799</v>
      </c>
    </row>
    <row r="2283" spans="1:9" x14ac:dyDescent="0.2">
      <c r="A2283" s="30">
        <v>16.520542719375602</v>
      </c>
      <c r="C2283" s="30">
        <v>7.5665516985733202E-3</v>
      </c>
      <c r="G2283" s="30">
        <v>22.192092385834201</v>
      </c>
      <c r="I2283" s="30">
        <v>0.45207001793594997</v>
      </c>
    </row>
    <row r="2284" spans="1:9" x14ac:dyDescent="0.2">
      <c r="A2284" s="30">
        <v>16.552121919375601</v>
      </c>
      <c r="C2284" s="30">
        <v>7.3229069975352902E-3</v>
      </c>
      <c r="G2284" s="30">
        <v>22.20086438677</v>
      </c>
      <c r="I2284" s="30">
        <v>0.44780544892966601</v>
      </c>
    </row>
    <row r="2285" spans="1:9" x14ac:dyDescent="0.2">
      <c r="A2285" s="30">
        <v>16.583701119375601</v>
      </c>
      <c r="C2285" s="30">
        <v>7.0734910451105302E-3</v>
      </c>
      <c r="G2285" s="30">
        <v>22.209636387705899</v>
      </c>
      <c r="I2285" s="30">
        <v>0.44359610606338901</v>
      </c>
    </row>
    <row r="2286" spans="1:9" x14ac:dyDescent="0.2">
      <c r="A2286" s="30">
        <v>16.588964319375599</v>
      </c>
      <c r="C2286" s="30">
        <v>7.0198423035382198E-3</v>
      </c>
      <c r="G2286" s="30">
        <v>22.218408388641699</v>
      </c>
      <c r="I2286" s="30">
        <v>0.43938109367133699</v>
      </c>
    </row>
    <row r="2287" spans="1:9" x14ac:dyDescent="0.2">
      <c r="A2287" s="30">
        <v>16.6152803193756</v>
      </c>
      <c r="C2287" s="30">
        <v>6.7065775927192097E-3</v>
      </c>
      <c r="G2287" s="30">
        <v>22.227180389577502</v>
      </c>
      <c r="I2287" s="30">
        <v>0.43520049866413402</v>
      </c>
    </row>
    <row r="2288" spans="1:9" x14ac:dyDescent="0.2">
      <c r="A2288" s="30">
        <v>16.646859519375599</v>
      </c>
      <c r="C2288" s="30">
        <v>6.3372225006675898E-3</v>
      </c>
      <c r="G2288" s="30">
        <v>22.2359523905134</v>
      </c>
      <c r="I2288" s="30">
        <v>0.430991021017466</v>
      </c>
    </row>
    <row r="2289" spans="1:9" x14ac:dyDescent="0.2">
      <c r="A2289" s="30">
        <v>16.683701919375601</v>
      </c>
      <c r="C2289" s="30">
        <v>5.8651973390171901E-3</v>
      </c>
      <c r="G2289" s="30">
        <v>22.2447243914492</v>
      </c>
      <c r="I2289" s="30">
        <v>0.42678894090821601</v>
      </c>
    </row>
    <row r="2290" spans="1:9" x14ac:dyDescent="0.2">
      <c r="A2290" s="30">
        <v>16.7152811193756</v>
      </c>
      <c r="C2290" s="30">
        <v>5.4501457364444601E-3</v>
      </c>
      <c r="G2290" s="30">
        <v>22.253496392384999</v>
      </c>
      <c r="I2290" s="30">
        <v>0.42260897136943398</v>
      </c>
    </row>
    <row r="2291" spans="1:9" x14ac:dyDescent="0.2">
      <c r="A2291" s="30">
        <v>16.7468603193756</v>
      </c>
      <c r="C2291" s="30">
        <v>5.10306184434691E-3</v>
      </c>
      <c r="G2291" s="30">
        <v>22.262268393320898</v>
      </c>
      <c r="I2291" s="30">
        <v>0.418465373236031</v>
      </c>
    </row>
    <row r="2292" spans="1:9" x14ac:dyDescent="0.2">
      <c r="A2292" s="30">
        <v>16.778439519375599</v>
      </c>
      <c r="C2292" s="30">
        <v>4.8640131705065502E-3</v>
      </c>
      <c r="G2292" s="30">
        <v>22.271040394256701</v>
      </c>
      <c r="I2292" s="30">
        <v>0.41441907512765302</v>
      </c>
    </row>
    <row r="2293" spans="1:9" x14ac:dyDescent="0.2">
      <c r="A2293" s="30">
        <v>16.810018719375599</v>
      </c>
      <c r="C2293" s="30">
        <v>4.9255226551205098E-3</v>
      </c>
      <c r="G2293" s="30">
        <v>22.2798123951926</v>
      </c>
      <c r="I2293" s="30">
        <v>0.410462559425609</v>
      </c>
    </row>
    <row r="2294" spans="1:9" x14ac:dyDescent="0.2">
      <c r="A2294" s="30">
        <v>16.841597919375602</v>
      </c>
      <c r="C2294" s="30">
        <v>4.8560291574480004E-3</v>
      </c>
      <c r="G2294" s="30">
        <v>22.2885843961284</v>
      </c>
      <c r="I2294" s="30">
        <v>0.40661572580099198</v>
      </c>
    </row>
    <row r="2295" spans="1:9" x14ac:dyDescent="0.2">
      <c r="A2295" s="30">
        <v>16.873177119375601</v>
      </c>
      <c r="C2295" s="30">
        <v>4.6644040277000901E-3</v>
      </c>
      <c r="G2295" s="30">
        <v>22.297356397064199</v>
      </c>
      <c r="I2295" s="30">
        <v>0.40281024489373002</v>
      </c>
    </row>
    <row r="2296" spans="1:9" x14ac:dyDescent="0.2">
      <c r="A2296" s="30">
        <v>16.904756319375601</v>
      </c>
      <c r="C2296" s="30">
        <v>4.4697927878008898E-3</v>
      </c>
      <c r="G2296" s="30">
        <v>22.306128398000101</v>
      </c>
      <c r="I2296" s="30">
        <v>0.39897839369336102</v>
      </c>
    </row>
    <row r="2297" spans="1:9" x14ac:dyDescent="0.2">
      <c r="A2297" s="30">
        <v>16.9363355193756</v>
      </c>
      <c r="C2297" s="30">
        <v>4.1572064050509599E-3</v>
      </c>
      <c r="G2297" s="30">
        <v>22.314900398935901</v>
      </c>
      <c r="I2297" s="30">
        <v>0.39513244192318903</v>
      </c>
    </row>
    <row r="2298" spans="1:9" x14ac:dyDescent="0.2">
      <c r="A2298" s="30">
        <v>16.967914719375599</v>
      </c>
      <c r="C2298" s="30">
        <v>4.0018357269684703E-3</v>
      </c>
      <c r="G2298" s="30">
        <v>22.3236723998717</v>
      </c>
      <c r="I2298" s="30">
        <v>0.39125657231268501</v>
      </c>
    </row>
    <row r="2299" spans="1:9" x14ac:dyDescent="0.2">
      <c r="A2299" s="30">
        <v>16.999493919375599</v>
      </c>
      <c r="C2299" s="30">
        <v>3.8138259395249399E-3</v>
      </c>
      <c r="G2299" s="30">
        <v>22.332444400807599</v>
      </c>
      <c r="I2299" s="30">
        <v>0.38740170750115299</v>
      </c>
    </row>
    <row r="2300" spans="1:9" x14ac:dyDescent="0.2">
      <c r="A2300" s="30">
        <v>17.031073119375598</v>
      </c>
      <c r="C2300" s="30">
        <v>3.5067767983359799E-3</v>
      </c>
      <c r="G2300" s="30">
        <v>22.341216401743399</v>
      </c>
      <c r="I2300" s="30">
        <v>0.383624196977704</v>
      </c>
    </row>
    <row r="2301" spans="1:9" x14ac:dyDescent="0.2">
      <c r="A2301" s="30">
        <v>17.062652319375601</v>
      </c>
      <c r="C2301" s="30">
        <v>3.2821753177912799E-3</v>
      </c>
      <c r="G2301" s="30">
        <v>22.349988402679202</v>
      </c>
      <c r="I2301" s="30">
        <v>0.379922888459438</v>
      </c>
    </row>
    <row r="2302" spans="1:9" x14ac:dyDescent="0.2">
      <c r="A2302" s="30">
        <v>17.094231519375601</v>
      </c>
      <c r="C2302" s="30">
        <v>3.0552067622641298E-3</v>
      </c>
      <c r="G2302" s="30">
        <v>22.358760403615101</v>
      </c>
      <c r="I2302" s="30">
        <v>0.37626872341209899</v>
      </c>
    </row>
    <row r="2303" spans="1:9" x14ac:dyDescent="0.2">
      <c r="A2303" s="30">
        <v>17.1258107193756</v>
      </c>
      <c r="C2303" s="30">
        <v>2.9699622838500299E-3</v>
      </c>
      <c r="G2303" s="30">
        <v>22.3675324045509</v>
      </c>
      <c r="I2303" s="30">
        <v>0.37269449897350099</v>
      </c>
    </row>
    <row r="2304" spans="1:9" x14ac:dyDescent="0.2">
      <c r="A2304" s="30">
        <v>17.1573899193756</v>
      </c>
      <c r="C2304" s="30">
        <v>2.9422507563077898E-3</v>
      </c>
      <c r="G2304" s="30">
        <v>22.376304405486799</v>
      </c>
      <c r="I2304" s="30">
        <v>0.369251550128258</v>
      </c>
    </row>
    <row r="2305" spans="1:9" x14ac:dyDescent="0.2">
      <c r="A2305" s="30">
        <v>17.188969119375599</v>
      </c>
      <c r="C2305" s="30">
        <v>2.81483288738308E-3</v>
      </c>
      <c r="G2305" s="30">
        <v>22.385076406422598</v>
      </c>
      <c r="I2305" s="30">
        <v>0.36588768688861101</v>
      </c>
    </row>
    <row r="2306" spans="1:9" x14ac:dyDescent="0.2">
      <c r="A2306" s="30">
        <v>17.220548319375599</v>
      </c>
      <c r="C2306" s="30">
        <v>2.7100707123979399E-3</v>
      </c>
      <c r="G2306" s="30">
        <v>22.393848407358401</v>
      </c>
      <c r="I2306" s="30">
        <v>0.36256425333910502</v>
      </c>
    </row>
    <row r="2307" spans="1:9" x14ac:dyDescent="0.2">
      <c r="A2307" s="30">
        <v>17.252127519375598</v>
      </c>
      <c r="C2307" s="30">
        <v>2.6488338225038799E-3</v>
      </c>
      <c r="G2307" s="30">
        <v>22.4026204082943</v>
      </c>
      <c r="I2307" s="30">
        <v>0.35928636409133102</v>
      </c>
    </row>
    <row r="2308" spans="1:9" x14ac:dyDescent="0.2">
      <c r="A2308" s="30">
        <v>17.288969919375599</v>
      </c>
      <c r="C2308" s="30">
        <v>2.5008227406584501E-3</v>
      </c>
      <c r="G2308" s="30">
        <v>22.4113924092301</v>
      </c>
      <c r="I2308" s="30">
        <v>0.35597869488844203</v>
      </c>
    </row>
    <row r="2309" spans="1:9" x14ac:dyDescent="0.2">
      <c r="A2309" s="30">
        <v>17.320549119375599</v>
      </c>
      <c r="C2309" s="30">
        <v>2.45762921322447E-3</v>
      </c>
      <c r="G2309" s="30">
        <v>22.420164410165899</v>
      </c>
      <c r="I2309" s="30">
        <v>0.35260428015758599</v>
      </c>
    </row>
    <row r="2310" spans="1:9" x14ac:dyDescent="0.2">
      <c r="A2310" s="30">
        <v>17.352128319375598</v>
      </c>
      <c r="C2310" s="30">
        <v>2.38181363651312E-3</v>
      </c>
      <c r="G2310" s="30">
        <v>22.428936411101802</v>
      </c>
      <c r="I2310" s="30">
        <v>0.34921272196827002</v>
      </c>
    </row>
    <row r="2311" spans="1:9" x14ac:dyDescent="0.2">
      <c r="A2311" s="30">
        <v>17.383707519375601</v>
      </c>
      <c r="C2311" s="30">
        <v>2.24082587773477E-3</v>
      </c>
      <c r="G2311" s="30">
        <v>22.437708412037601</v>
      </c>
      <c r="I2311" s="30">
        <v>0.34587000815261598</v>
      </c>
    </row>
    <row r="2312" spans="1:9" x14ac:dyDescent="0.2">
      <c r="A2312" s="30">
        <v>17.415286719375601</v>
      </c>
      <c r="C2312" s="30">
        <v>2.0702117153330699E-3</v>
      </c>
      <c r="G2312" s="30">
        <v>22.446480412973401</v>
      </c>
      <c r="I2312" s="30">
        <v>0.34261286385885498</v>
      </c>
    </row>
    <row r="2313" spans="1:9" x14ac:dyDescent="0.2">
      <c r="A2313" s="30">
        <v>17.4468659193756</v>
      </c>
      <c r="C2313" s="30">
        <v>2.0523524001545201E-3</v>
      </c>
      <c r="G2313" s="30">
        <v>22.455252413909299</v>
      </c>
      <c r="I2313" s="30">
        <v>0.339418979143569</v>
      </c>
    </row>
    <row r="2314" spans="1:9" x14ac:dyDescent="0.2">
      <c r="A2314" s="30">
        <v>17.4784451193756</v>
      </c>
      <c r="C2314" s="30">
        <v>1.97368793090732E-3</v>
      </c>
      <c r="G2314" s="30">
        <v>22.464024414845099</v>
      </c>
      <c r="I2314" s="30">
        <v>0.33631709103230201</v>
      </c>
    </row>
    <row r="2315" spans="1:9" x14ac:dyDescent="0.2">
      <c r="A2315" s="30">
        <v>17.510024319375599</v>
      </c>
      <c r="C2315" s="30">
        <v>1.8127191533971699E-3</v>
      </c>
      <c r="G2315" s="30">
        <v>22.472796415781001</v>
      </c>
      <c r="I2315" s="30">
        <v>0.33326667616953398</v>
      </c>
    </row>
    <row r="2316" spans="1:9" x14ac:dyDescent="0.2">
      <c r="A2316" s="30">
        <v>17.541603519375599</v>
      </c>
      <c r="C2316" s="30">
        <v>1.78253100763858E-3</v>
      </c>
      <c r="G2316" s="30">
        <v>22.481568416716801</v>
      </c>
      <c r="I2316" s="30">
        <v>0.33022092918192297</v>
      </c>
    </row>
    <row r="2317" spans="1:9" x14ac:dyDescent="0.2">
      <c r="A2317" s="30">
        <v>17.573182719375598</v>
      </c>
      <c r="C2317" s="30">
        <v>1.7352702287926701E-3</v>
      </c>
      <c r="G2317" s="30">
        <v>22.4903404176526</v>
      </c>
      <c r="I2317" s="30">
        <v>0.32720918203119698</v>
      </c>
    </row>
    <row r="2318" spans="1:9" x14ac:dyDescent="0.2">
      <c r="A2318" s="30">
        <v>17.604761919375601</v>
      </c>
      <c r="C2318" s="30">
        <v>1.7373607222247399E-3</v>
      </c>
      <c r="G2318" s="30">
        <v>22.499112418588499</v>
      </c>
      <c r="I2318" s="30">
        <v>0.324196269859788</v>
      </c>
    </row>
    <row r="2319" spans="1:9" x14ac:dyDescent="0.2">
      <c r="A2319" s="30">
        <v>17.636341119375601</v>
      </c>
      <c r="C2319" s="30">
        <v>1.7469927960096999E-3</v>
      </c>
      <c r="G2319" s="30">
        <v>22.507884419524299</v>
      </c>
      <c r="I2319" s="30">
        <v>0.32117980308535399</v>
      </c>
    </row>
    <row r="2320" spans="1:9" x14ac:dyDescent="0.2">
      <c r="A2320" s="30">
        <v>17.6679203193756</v>
      </c>
      <c r="C2320" s="30">
        <v>1.7374269415907299E-3</v>
      </c>
      <c r="G2320" s="30">
        <v>22.516656420460102</v>
      </c>
      <c r="I2320" s="30">
        <v>0.318220974729507</v>
      </c>
    </row>
    <row r="2321" spans="1:9" x14ac:dyDescent="0.2">
      <c r="A2321" s="30">
        <v>17.6994995193756</v>
      </c>
      <c r="C2321" s="30">
        <v>1.6549591664589199E-3</v>
      </c>
      <c r="G2321" s="30">
        <v>22.525428421396001</v>
      </c>
      <c r="I2321" s="30">
        <v>0.315324337460819</v>
      </c>
    </row>
    <row r="2322" spans="1:9" x14ac:dyDescent="0.2">
      <c r="A2322" s="30">
        <v>17.731078719375599</v>
      </c>
      <c r="C2322" s="30">
        <v>1.4476934100043201E-3</v>
      </c>
      <c r="G2322" s="30">
        <v>22.5342004223318</v>
      </c>
      <c r="I2322" s="30">
        <v>0.31250630066007801</v>
      </c>
    </row>
    <row r="2323" spans="1:9" x14ac:dyDescent="0.2">
      <c r="A2323" s="30">
        <v>17.762657919375599</v>
      </c>
      <c r="C2323" s="30">
        <v>1.3157784616617701E-3</v>
      </c>
      <c r="G2323" s="30">
        <v>22.542972423267699</v>
      </c>
      <c r="I2323" s="30">
        <v>0.30976317109291102</v>
      </c>
    </row>
    <row r="2324" spans="1:9" x14ac:dyDescent="0.2">
      <c r="A2324" s="30">
        <v>17.794237119375602</v>
      </c>
      <c r="C2324" s="30">
        <v>1.34626279390897E-3</v>
      </c>
      <c r="G2324" s="30">
        <v>22.551744424203498</v>
      </c>
      <c r="I2324" s="30">
        <v>0.30708701082418699</v>
      </c>
    </row>
    <row r="2325" spans="1:9" x14ac:dyDescent="0.2">
      <c r="A2325" s="30">
        <v>17.825816319375601</v>
      </c>
      <c r="C2325" s="30">
        <v>1.2935013485223499E-3</v>
      </c>
      <c r="G2325" s="30">
        <v>22.560516425139301</v>
      </c>
      <c r="I2325" s="30">
        <v>0.30445921284239902</v>
      </c>
    </row>
    <row r="2326" spans="1:9" x14ac:dyDescent="0.2">
      <c r="A2326" s="30">
        <v>17.831079519375599</v>
      </c>
      <c r="C2326" s="30">
        <v>1.27030863439235E-3</v>
      </c>
      <c r="G2326" s="30">
        <v>22.5692884260752</v>
      </c>
      <c r="I2326" s="30">
        <v>0.30186208421069399</v>
      </c>
    </row>
    <row r="2327" spans="1:9" x14ac:dyDescent="0.2">
      <c r="A2327" s="30">
        <v>17.857395519375601</v>
      </c>
      <c r="C2327" s="30">
        <v>1.1754449018151101E-3</v>
      </c>
      <c r="G2327" s="30">
        <v>22.586832427946799</v>
      </c>
      <c r="I2327" s="30">
        <v>0.29667554207821301</v>
      </c>
    </row>
    <row r="2328" spans="1:9" x14ac:dyDescent="0.2">
      <c r="A2328" s="30">
        <v>17.894237919375598</v>
      </c>
      <c r="C2328" s="30">
        <v>1.0484871283518199E-3</v>
      </c>
      <c r="G2328" s="30">
        <v>22.595604428882702</v>
      </c>
      <c r="I2328" s="30">
        <v>0.29400154088547498</v>
      </c>
    </row>
    <row r="2329" spans="1:9" x14ac:dyDescent="0.2">
      <c r="A2329" s="30">
        <v>17.925817119375601</v>
      </c>
      <c r="C2329" s="30">
        <v>1.0357500472413499E-3</v>
      </c>
      <c r="G2329" s="30">
        <v>22.604376429818501</v>
      </c>
      <c r="I2329" s="30">
        <v>0.29134755445146998</v>
      </c>
    </row>
    <row r="2330" spans="1:9" x14ac:dyDescent="0.2">
      <c r="A2330" s="30">
        <v>17.957396319375601</v>
      </c>
      <c r="C2330" s="30">
        <v>1.12366167741815E-3</v>
      </c>
      <c r="G2330" s="30">
        <v>22.6131484307543</v>
      </c>
      <c r="I2330" s="30">
        <v>0.28871763353637803</v>
      </c>
    </row>
    <row r="2331" spans="1:9" x14ac:dyDescent="0.2">
      <c r="A2331" s="30">
        <v>17.9889755193756</v>
      </c>
      <c r="C2331" s="30">
        <v>1.16938660966184E-3</v>
      </c>
      <c r="G2331" s="30">
        <v>22.621920431690199</v>
      </c>
      <c r="I2331" s="30">
        <v>0.28612516489281598</v>
      </c>
    </row>
    <row r="2332" spans="1:9" x14ac:dyDescent="0.2">
      <c r="A2332" s="30">
        <v>18.0205547193756</v>
      </c>
      <c r="C2332" s="30">
        <v>1.2926925512629201E-3</v>
      </c>
      <c r="G2332" s="30">
        <v>22.630692432625999</v>
      </c>
      <c r="I2332" s="30">
        <v>0.28358644193302501</v>
      </c>
    </row>
    <row r="2333" spans="1:9" x14ac:dyDescent="0.2">
      <c r="A2333" s="30">
        <v>18.052133919375599</v>
      </c>
      <c r="C2333" s="30">
        <v>1.3433039309560201E-3</v>
      </c>
      <c r="G2333" s="30">
        <v>22.639464433561901</v>
      </c>
      <c r="I2333" s="30">
        <v>0.281115737352233</v>
      </c>
    </row>
    <row r="2334" spans="1:9" x14ac:dyDescent="0.2">
      <c r="A2334" s="30">
        <v>18.083713119375599</v>
      </c>
      <c r="C2334" s="30">
        <v>1.3494369516848701E-3</v>
      </c>
      <c r="G2334" s="30">
        <v>22.6570084354335</v>
      </c>
      <c r="I2334" s="30">
        <v>0.27629954697150699</v>
      </c>
    </row>
    <row r="2335" spans="1:9" x14ac:dyDescent="0.2">
      <c r="A2335" s="30">
        <v>18.115292319375602</v>
      </c>
      <c r="C2335" s="30">
        <v>1.43164474962423E-3</v>
      </c>
      <c r="G2335" s="30">
        <v>22.665780436369399</v>
      </c>
      <c r="I2335" s="30">
        <v>0.27391812796737303</v>
      </c>
    </row>
    <row r="2336" spans="1:9" x14ac:dyDescent="0.2">
      <c r="A2336" s="30">
        <v>18.146871519375601</v>
      </c>
      <c r="C2336" s="30">
        <v>1.44828562398033E-3</v>
      </c>
      <c r="G2336" s="30">
        <v>22.674552437305199</v>
      </c>
      <c r="I2336" s="30">
        <v>0.271514950221246</v>
      </c>
    </row>
    <row r="2337" spans="1:9" x14ac:dyDescent="0.2">
      <c r="A2337" s="30">
        <v>18.178450719375601</v>
      </c>
      <c r="C2337" s="30">
        <v>1.48501419690914E-3</v>
      </c>
      <c r="G2337" s="30">
        <v>22.683324438241002</v>
      </c>
      <c r="I2337" s="30">
        <v>0.269090063402876</v>
      </c>
    </row>
    <row r="2338" spans="1:9" x14ac:dyDescent="0.2">
      <c r="A2338" s="30">
        <v>18.2100299193756</v>
      </c>
      <c r="C2338" s="30">
        <v>1.5243465897409E-3</v>
      </c>
      <c r="G2338" s="30">
        <v>22.6920964391769</v>
      </c>
      <c r="I2338" s="30">
        <v>0.266671442744497</v>
      </c>
    </row>
    <row r="2339" spans="1:9" x14ac:dyDescent="0.2">
      <c r="A2339" s="30">
        <v>18.2416091193756</v>
      </c>
      <c r="C2339" s="30">
        <v>1.5610289009958399E-3</v>
      </c>
      <c r="G2339" s="30">
        <v>22.709640441048599</v>
      </c>
      <c r="I2339" s="30">
        <v>0.26192177945624401</v>
      </c>
    </row>
    <row r="2340" spans="1:9" x14ac:dyDescent="0.2">
      <c r="A2340" s="30">
        <v>18.273188319375599</v>
      </c>
      <c r="C2340" s="30">
        <v>1.6785697885135899E-3</v>
      </c>
      <c r="G2340" s="30">
        <v>22.718412441984398</v>
      </c>
      <c r="I2340" s="30">
        <v>0.25960296322256499</v>
      </c>
    </row>
    <row r="2341" spans="1:9" x14ac:dyDescent="0.2">
      <c r="A2341" s="30">
        <v>18.304767519375599</v>
      </c>
      <c r="C2341" s="30">
        <v>1.8866679297606099E-3</v>
      </c>
      <c r="G2341" s="30">
        <v>22.727184442920201</v>
      </c>
      <c r="I2341" s="30">
        <v>0.25737192320650598</v>
      </c>
    </row>
    <row r="2342" spans="1:9" x14ac:dyDescent="0.2">
      <c r="A2342" s="30">
        <v>18.336346719375602</v>
      </c>
      <c r="C2342" s="30">
        <v>2.1272981392570201E-3</v>
      </c>
      <c r="G2342" s="30">
        <v>22.7447284447919</v>
      </c>
      <c r="I2342" s="30">
        <v>0.25300392074970801</v>
      </c>
    </row>
    <row r="2343" spans="1:9" x14ac:dyDescent="0.2">
      <c r="A2343" s="30">
        <v>18.367925919375601</v>
      </c>
      <c r="C2343" s="30">
        <v>2.3359932985580001E-3</v>
      </c>
      <c r="G2343" s="30">
        <v>22.753500445727699</v>
      </c>
      <c r="I2343" s="30">
        <v>0.25083764091490901</v>
      </c>
    </row>
    <row r="2344" spans="1:9" x14ac:dyDescent="0.2">
      <c r="A2344" s="30">
        <v>18.399505119375601</v>
      </c>
      <c r="C2344" s="30">
        <v>2.7139063209900998E-3</v>
      </c>
      <c r="G2344" s="30">
        <v>22.762272446663601</v>
      </c>
      <c r="I2344" s="30">
        <v>0.24869643408157699</v>
      </c>
    </row>
    <row r="2345" spans="1:9" x14ac:dyDescent="0.2">
      <c r="A2345" s="30">
        <v>18.4310843193756</v>
      </c>
      <c r="C2345" s="30">
        <v>3.1681625144182302E-3</v>
      </c>
      <c r="G2345" s="30">
        <v>22.7798164485352</v>
      </c>
      <c r="I2345" s="30">
        <v>0.244401974772402</v>
      </c>
    </row>
    <row r="2346" spans="1:9" x14ac:dyDescent="0.2">
      <c r="A2346" s="30">
        <v>18.462663519375599</v>
      </c>
      <c r="C2346" s="30">
        <v>3.70709964500435E-3</v>
      </c>
      <c r="G2346" s="30">
        <v>22.788588449471099</v>
      </c>
      <c r="I2346" s="30">
        <v>0.24228881136914601</v>
      </c>
    </row>
    <row r="2347" spans="1:9" x14ac:dyDescent="0.2">
      <c r="A2347" s="30">
        <v>18.483716319375599</v>
      </c>
      <c r="C2347" s="30">
        <v>4.1633220921312103E-3</v>
      </c>
      <c r="G2347" s="30">
        <v>22.797360450406899</v>
      </c>
      <c r="I2347" s="30">
        <v>0.240166220648387</v>
      </c>
    </row>
    <row r="2348" spans="1:9" x14ac:dyDescent="0.2">
      <c r="A2348" s="30">
        <v>18.499505919375601</v>
      </c>
      <c r="C2348" s="30">
        <v>4.5424086977287198E-3</v>
      </c>
      <c r="G2348" s="30">
        <v>22.814904452278601</v>
      </c>
      <c r="I2348" s="30">
        <v>0.236080174703449</v>
      </c>
    </row>
    <row r="2349" spans="1:9" x14ac:dyDescent="0.2">
      <c r="A2349" s="30">
        <v>18.5310851193756</v>
      </c>
      <c r="C2349" s="30">
        <v>5.4073370209827901E-3</v>
      </c>
      <c r="G2349" s="30">
        <v>22.8236764532144</v>
      </c>
      <c r="I2349" s="30">
        <v>0.234120904354195</v>
      </c>
    </row>
    <row r="2350" spans="1:9" x14ac:dyDescent="0.2">
      <c r="A2350" s="30">
        <v>18.5626643193756</v>
      </c>
      <c r="C2350" s="30">
        <v>6.41315251039715E-3</v>
      </c>
      <c r="G2350" s="30">
        <v>22.841220455086098</v>
      </c>
      <c r="I2350" s="30">
        <v>0.23026476125791101</v>
      </c>
    </row>
    <row r="2351" spans="1:9" x14ac:dyDescent="0.2">
      <c r="A2351" s="30">
        <v>18.583717119375599</v>
      </c>
      <c r="C2351" s="30">
        <v>7.1625754644903802E-3</v>
      </c>
      <c r="G2351" s="30">
        <v>22.849992456021901</v>
      </c>
      <c r="I2351" s="30">
        <v>0.22833049694069801</v>
      </c>
    </row>
    <row r="2352" spans="1:9" x14ac:dyDescent="0.2">
      <c r="A2352" s="30">
        <v>18.594243519375599</v>
      </c>
      <c r="C2352" s="30">
        <v>7.5642658468247298E-3</v>
      </c>
      <c r="G2352" s="30">
        <v>22.8675364578936</v>
      </c>
      <c r="I2352" s="30">
        <v>0.224406692293076</v>
      </c>
    </row>
    <row r="2353" spans="1:9" x14ac:dyDescent="0.2">
      <c r="A2353" s="30">
        <v>18.625822719375599</v>
      </c>
      <c r="C2353" s="30">
        <v>8.7321375250225004E-3</v>
      </c>
      <c r="G2353" s="30">
        <v>22.876308458829399</v>
      </c>
      <c r="I2353" s="30">
        <v>0.222465495300012</v>
      </c>
    </row>
    <row r="2354" spans="1:9" x14ac:dyDescent="0.2">
      <c r="A2354" s="30">
        <v>18.657401919375602</v>
      </c>
      <c r="C2354" s="30">
        <v>1.0036327668463799E-2</v>
      </c>
      <c r="G2354" s="30">
        <v>22.893852460701101</v>
      </c>
      <c r="I2354" s="30">
        <v>0.21863615654676499</v>
      </c>
    </row>
    <row r="2355" spans="1:9" x14ac:dyDescent="0.2">
      <c r="A2355" s="30">
        <v>18.688981119375601</v>
      </c>
      <c r="C2355" s="30">
        <v>1.1471513521427701E-2</v>
      </c>
      <c r="G2355" s="30">
        <v>22.911396462572799</v>
      </c>
      <c r="I2355" s="30">
        <v>0.21502802837887899</v>
      </c>
    </row>
    <row r="2356" spans="1:9" x14ac:dyDescent="0.2">
      <c r="A2356" s="30">
        <v>18.715297119375599</v>
      </c>
      <c r="C2356" s="30">
        <v>1.2848089464104999E-2</v>
      </c>
      <c r="G2356" s="30">
        <v>22.920168463508599</v>
      </c>
      <c r="I2356" s="30">
        <v>0.213273486134302</v>
      </c>
    </row>
    <row r="2357" spans="1:9" x14ac:dyDescent="0.2">
      <c r="A2357" s="30">
        <v>18.7205603193756</v>
      </c>
      <c r="C2357" s="30">
        <v>1.31727506641821E-2</v>
      </c>
      <c r="G2357" s="30">
        <v>22.937712465380301</v>
      </c>
      <c r="I2357" s="30">
        <v>0.209783959217233</v>
      </c>
    </row>
    <row r="2358" spans="1:9" x14ac:dyDescent="0.2">
      <c r="A2358" s="30">
        <v>18.7521395193756</v>
      </c>
      <c r="C2358" s="30">
        <v>1.47970709210199E-2</v>
      </c>
      <c r="G2358" s="30">
        <v>22.955256467251999</v>
      </c>
      <c r="I2358" s="30">
        <v>0.206218786469757</v>
      </c>
    </row>
    <row r="2359" spans="1:9" x14ac:dyDescent="0.2">
      <c r="A2359" s="30">
        <v>18.7731923193756</v>
      </c>
      <c r="C2359" s="30">
        <v>1.5843644162603102E-2</v>
      </c>
      <c r="G2359" s="30">
        <v>22.964028468187799</v>
      </c>
      <c r="I2359" s="30">
        <v>0.204433316504715</v>
      </c>
    </row>
    <row r="2360" spans="1:9" x14ac:dyDescent="0.2">
      <c r="A2360" s="30">
        <v>18.783718719375599</v>
      </c>
      <c r="C2360" s="30">
        <v>1.6379451039730299E-2</v>
      </c>
      <c r="G2360" s="30">
        <v>22.972800469123701</v>
      </c>
      <c r="I2360" s="30">
        <v>0.202601298571816</v>
      </c>
    </row>
    <row r="2361" spans="1:9" x14ac:dyDescent="0.2">
      <c r="A2361" s="30">
        <v>18.815297919375599</v>
      </c>
      <c r="C2361" s="30">
        <v>1.8096439405608199E-2</v>
      </c>
      <c r="G2361" s="30">
        <v>22.981572470059501</v>
      </c>
      <c r="I2361" s="30">
        <v>0.20073540309070001</v>
      </c>
    </row>
    <row r="2362" spans="1:9" x14ac:dyDescent="0.2">
      <c r="A2362" s="30">
        <v>18.825824319375599</v>
      </c>
      <c r="C2362" s="30">
        <v>1.8627512236079901E-2</v>
      </c>
      <c r="G2362" s="30">
        <v>22.9903444709953</v>
      </c>
      <c r="I2362" s="30">
        <v>0.19887693027005801</v>
      </c>
    </row>
    <row r="2363" spans="1:9" x14ac:dyDescent="0.2">
      <c r="A2363" s="30">
        <v>18.846877119375598</v>
      </c>
      <c r="C2363" s="30">
        <v>1.9712689336423998E-2</v>
      </c>
      <c r="G2363" s="30">
        <v>23.007888472866998</v>
      </c>
      <c r="I2363" s="30">
        <v>0.195550569698622</v>
      </c>
    </row>
    <row r="2364" spans="1:9" x14ac:dyDescent="0.2">
      <c r="A2364" s="30">
        <v>18.878456319375601</v>
      </c>
      <c r="C2364" s="30">
        <v>2.1348361796392299E-2</v>
      </c>
      <c r="G2364" s="30">
        <v>23.0254324747387</v>
      </c>
      <c r="I2364" s="30">
        <v>0.192370813179425</v>
      </c>
    </row>
    <row r="2365" spans="1:9" x14ac:dyDescent="0.2">
      <c r="A2365" s="30">
        <v>18.8837195193756</v>
      </c>
      <c r="C2365" s="30">
        <v>2.1630094572235501E-2</v>
      </c>
      <c r="G2365" s="30">
        <v>23.042976476610299</v>
      </c>
      <c r="I2365" s="30">
        <v>0.189179323456169</v>
      </c>
    </row>
    <row r="2366" spans="1:9" x14ac:dyDescent="0.2">
      <c r="A2366" s="30">
        <v>18.910035519375601</v>
      </c>
      <c r="C2366" s="30">
        <v>2.3054352276279701E-2</v>
      </c>
      <c r="G2366" s="30">
        <v>23.060520478482001</v>
      </c>
      <c r="I2366" s="30">
        <v>0.18605086337217699</v>
      </c>
    </row>
    <row r="2367" spans="1:9" x14ac:dyDescent="0.2">
      <c r="A2367" s="30">
        <v>18.936351519375599</v>
      </c>
      <c r="C2367" s="30">
        <v>2.4339275615485999E-2</v>
      </c>
      <c r="G2367" s="30">
        <v>23.078064480353699</v>
      </c>
      <c r="I2367" s="30">
        <v>0.18298085853615301</v>
      </c>
    </row>
    <row r="2368" spans="1:9" x14ac:dyDescent="0.2">
      <c r="A2368" s="30">
        <v>18.9416147193756</v>
      </c>
      <c r="C2368" s="30">
        <v>2.4574596727878501E-2</v>
      </c>
      <c r="G2368" s="30">
        <v>23.095608482225401</v>
      </c>
      <c r="I2368" s="30">
        <v>0.18023171277837099</v>
      </c>
    </row>
    <row r="2369" spans="1:9" x14ac:dyDescent="0.2">
      <c r="A2369" s="30">
        <v>18.9731939193756</v>
      </c>
      <c r="C2369" s="30">
        <v>2.60526073243968E-2</v>
      </c>
      <c r="G2369" s="30">
        <v>23.113152484097</v>
      </c>
      <c r="I2369" s="30">
        <v>0.177736790492558</v>
      </c>
    </row>
    <row r="2370" spans="1:9" x14ac:dyDescent="0.2">
      <c r="A2370" s="30">
        <v>19.004773119375599</v>
      </c>
      <c r="C2370" s="30">
        <v>2.73719992813602E-2</v>
      </c>
      <c r="G2370" s="30">
        <v>23.130696485968699</v>
      </c>
      <c r="I2370" s="30">
        <v>0.17473424626228601</v>
      </c>
    </row>
    <row r="2371" spans="1:9" x14ac:dyDescent="0.2">
      <c r="A2371" s="30">
        <v>19.036352319375599</v>
      </c>
      <c r="C2371" s="30">
        <v>2.8656921271984201E-2</v>
      </c>
      <c r="G2371" s="30">
        <v>23.1482404878404</v>
      </c>
      <c r="I2371" s="30">
        <v>0.171788073535178</v>
      </c>
    </row>
    <row r="2372" spans="1:9" x14ac:dyDescent="0.2">
      <c r="A2372" s="30">
        <v>19.067931519375598</v>
      </c>
      <c r="C2372" s="30">
        <v>2.9859976865069499E-2</v>
      </c>
      <c r="G2372" s="30">
        <v>23.165784489712099</v>
      </c>
      <c r="I2372" s="30">
        <v>0.16899771619614101</v>
      </c>
    </row>
    <row r="2373" spans="1:9" x14ac:dyDescent="0.2">
      <c r="A2373" s="30">
        <v>19.078457919375602</v>
      </c>
      <c r="C2373" s="30">
        <v>3.02270415348634E-2</v>
      </c>
      <c r="G2373" s="30">
        <v>23.183328491583701</v>
      </c>
      <c r="I2373" s="30">
        <v>0.16633241564412299</v>
      </c>
    </row>
    <row r="2374" spans="1:9" x14ac:dyDescent="0.2">
      <c r="A2374" s="30">
        <v>19.104773919375599</v>
      </c>
      <c r="C2374" s="30">
        <v>3.1077446057864701E-2</v>
      </c>
      <c r="G2374" s="30">
        <v>23.209644494391199</v>
      </c>
      <c r="I2374" s="30">
        <v>0.16236323948629799</v>
      </c>
    </row>
    <row r="2375" spans="1:9" x14ac:dyDescent="0.2">
      <c r="A2375" s="30">
        <v>19.136353119375599</v>
      </c>
      <c r="C2375" s="30">
        <v>3.2005548107827797E-2</v>
      </c>
      <c r="G2375" s="30">
        <v>23.227188496262901</v>
      </c>
      <c r="I2375" s="30">
        <v>0.15965503884697199</v>
      </c>
    </row>
    <row r="2376" spans="1:9" x14ac:dyDescent="0.2">
      <c r="A2376" s="30">
        <v>19.167932319375598</v>
      </c>
      <c r="C2376" s="30">
        <v>3.2702158824341798E-2</v>
      </c>
      <c r="G2376" s="30">
        <v>23.2359604971988</v>
      </c>
      <c r="I2376" s="30">
        <v>0.15832573060136501</v>
      </c>
    </row>
    <row r="2377" spans="1:9" x14ac:dyDescent="0.2">
      <c r="A2377" s="30">
        <v>19.1837219193756</v>
      </c>
      <c r="C2377" s="30">
        <v>3.2993123487779302E-2</v>
      </c>
      <c r="G2377" s="30">
        <v>23.244732498134599</v>
      </c>
      <c r="I2377" s="30">
        <v>0.15701582339149101</v>
      </c>
    </row>
    <row r="2378" spans="1:9" x14ac:dyDescent="0.2">
      <c r="A2378" s="30">
        <v>19.199511519375601</v>
      </c>
      <c r="C2378" s="30">
        <v>3.3202380999762797E-2</v>
      </c>
      <c r="G2378" s="30">
        <v>23.262276500006301</v>
      </c>
      <c r="I2378" s="30">
        <v>0.15452419310668999</v>
      </c>
    </row>
    <row r="2379" spans="1:9" x14ac:dyDescent="0.2">
      <c r="A2379" s="30">
        <v>19.231090719375601</v>
      </c>
      <c r="C2379" s="30">
        <v>3.3553811326634701E-2</v>
      </c>
      <c r="G2379" s="30">
        <v>23.288592502813799</v>
      </c>
      <c r="I2379" s="30">
        <v>0.150847657187335</v>
      </c>
    </row>
    <row r="2380" spans="1:9" x14ac:dyDescent="0.2">
      <c r="A2380" s="30">
        <v>19.2626699193756</v>
      </c>
      <c r="C2380" s="30">
        <v>3.3572659312422301E-2</v>
      </c>
      <c r="G2380" s="30">
        <v>23.306136504685401</v>
      </c>
      <c r="I2380" s="30">
        <v>0.14834947155742201</v>
      </c>
    </row>
    <row r="2381" spans="1:9" x14ac:dyDescent="0.2">
      <c r="A2381" s="30">
        <v>19.2942491193756</v>
      </c>
      <c r="C2381" s="30">
        <v>3.3345314196070397E-2</v>
      </c>
      <c r="G2381" s="30">
        <v>23.332452507492999</v>
      </c>
      <c r="I2381" s="30">
        <v>0.14476128162955801</v>
      </c>
    </row>
    <row r="2382" spans="1:9" x14ac:dyDescent="0.2">
      <c r="A2382" s="30">
        <v>19.320565119375601</v>
      </c>
      <c r="C2382" s="30">
        <v>3.2933418153523797E-2</v>
      </c>
      <c r="G2382" s="30">
        <v>23.341224508428802</v>
      </c>
      <c r="I2382" s="30">
        <v>0.143632049034943</v>
      </c>
    </row>
    <row r="2383" spans="1:9" x14ac:dyDescent="0.2">
      <c r="A2383" s="30">
        <v>19.325828319375599</v>
      </c>
      <c r="C2383" s="30">
        <v>3.2854007629055201E-2</v>
      </c>
      <c r="G2383" s="30">
        <v>23.349996509364601</v>
      </c>
      <c r="I2383" s="30">
        <v>0.142525647363927</v>
      </c>
    </row>
    <row r="2384" spans="1:9" x14ac:dyDescent="0.2">
      <c r="A2384" s="30">
        <v>19.357407519375599</v>
      </c>
      <c r="C2384" s="30">
        <v>3.2212337623672198E-2</v>
      </c>
      <c r="G2384" s="30">
        <v>23.376312512172099</v>
      </c>
      <c r="I2384" s="30">
        <v>0.139212993212424</v>
      </c>
    </row>
    <row r="2385" spans="1:9" x14ac:dyDescent="0.2">
      <c r="A2385" s="30">
        <v>19.388986719375598</v>
      </c>
      <c r="C2385" s="30">
        <v>3.1414915241041501E-2</v>
      </c>
      <c r="G2385" s="30">
        <v>23.393856514043801</v>
      </c>
      <c r="I2385" s="30">
        <v>0.13696656272692301</v>
      </c>
    </row>
    <row r="2386" spans="1:9" x14ac:dyDescent="0.2">
      <c r="A2386" s="30">
        <v>19.420565919375601</v>
      </c>
      <c r="C2386" s="30">
        <v>3.0402406756037999E-2</v>
      </c>
      <c r="G2386" s="30">
        <v>23.4026285149797</v>
      </c>
      <c r="I2386" s="30">
        <v>0.13583872241554101</v>
      </c>
    </row>
    <row r="2387" spans="1:9" x14ac:dyDescent="0.2">
      <c r="A2387" s="30">
        <v>19.431092319375601</v>
      </c>
      <c r="C2387" s="30">
        <v>3.00747296164585E-2</v>
      </c>
      <c r="G2387" s="30">
        <v>23.420172516851299</v>
      </c>
      <c r="I2387" s="30">
        <v>0.133583972793582</v>
      </c>
    </row>
    <row r="2388" spans="1:9" x14ac:dyDescent="0.2">
      <c r="A2388" s="30">
        <v>19.452145119375601</v>
      </c>
      <c r="C2388" s="30">
        <v>2.9346483734271199E-2</v>
      </c>
      <c r="G2388" s="30">
        <v>23.4464885196588</v>
      </c>
      <c r="I2388" s="30">
        <v>0.13045658284377601</v>
      </c>
    </row>
    <row r="2389" spans="1:9" x14ac:dyDescent="0.2">
      <c r="A2389" s="30">
        <v>19.4837243193756</v>
      </c>
      <c r="C2389" s="30">
        <v>2.8108131980473499E-2</v>
      </c>
      <c r="G2389" s="30">
        <v>23.472804522466301</v>
      </c>
      <c r="I2389" s="30">
        <v>0.12738987640440499</v>
      </c>
    </row>
    <row r="2390" spans="1:9" x14ac:dyDescent="0.2">
      <c r="A2390" s="30">
        <v>19.5047771193756</v>
      </c>
      <c r="C2390" s="30">
        <v>2.7197637886680601E-2</v>
      </c>
      <c r="G2390" s="30">
        <v>23.499120525273899</v>
      </c>
      <c r="I2390" s="30">
        <v>0.124257293569486</v>
      </c>
    </row>
    <row r="2391" spans="1:9" x14ac:dyDescent="0.2">
      <c r="A2391" s="30">
        <v>19.5153035193756</v>
      </c>
      <c r="C2391" s="30">
        <v>2.6724217718857801E-2</v>
      </c>
      <c r="G2391" s="30">
        <v>23.5254365280814</v>
      </c>
      <c r="I2391" s="30">
        <v>0.12130899424276401</v>
      </c>
    </row>
    <row r="2392" spans="1:9" x14ac:dyDescent="0.2">
      <c r="A2392" s="30">
        <v>19.546882719375599</v>
      </c>
      <c r="C2392" s="30">
        <v>2.5280292168731899E-2</v>
      </c>
      <c r="G2392" s="30">
        <v>23.551752530888901</v>
      </c>
      <c r="I2392" s="30">
        <v>0.118487578784004</v>
      </c>
    </row>
    <row r="2393" spans="1:9" x14ac:dyDescent="0.2">
      <c r="A2393" s="30">
        <v>19.567935519375599</v>
      </c>
      <c r="C2393" s="30">
        <v>2.4260931053581399E-2</v>
      </c>
      <c r="G2393" s="30">
        <v>23.578068533696399</v>
      </c>
      <c r="I2393" s="30">
        <v>0.115643660594184</v>
      </c>
    </row>
    <row r="2394" spans="1:9" x14ac:dyDescent="0.2">
      <c r="A2394" s="30">
        <v>19.578461919375599</v>
      </c>
      <c r="C2394" s="30">
        <v>2.3748131551065199E-2</v>
      </c>
      <c r="G2394" s="30">
        <v>23.6043845365039</v>
      </c>
      <c r="I2394" s="30">
        <v>0.112819914090134</v>
      </c>
    </row>
    <row r="2395" spans="1:9" x14ac:dyDescent="0.2">
      <c r="A2395" s="30">
        <v>19.610041119375602</v>
      </c>
      <c r="C2395" s="30">
        <v>2.22763292708743E-2</v>
      </c>
      <c r="G2395" s="30">
        <v>23.630700539311398</v>
      </c>
      <c r="I2395" s="30">
        <v>0.11025245768615601</v>
      </c>
    </row>
    <row r="2396" spans="1:9" x14ac:dyDescent="0.2">
      <c r="A2396" s="30">
        <v>19.631093919375601</v>
      </c>
      <c r="C2396" s="30">
        <v>2.12267825173349E-2</v>
      </c>
      <c r="G2396" s="30">
        <v>23.6570165421189</v>
      </c>
      <c r="I2396" s="30">
        <v>0.10764236460212</v>
      </c>
    </row>
    <row r="2397" spans="1:9" x14ac:dyDescent="0.2">
      <c r="A2397" s="30">
        <v>19.641620319375601</v>
      </c>
      <c r="C2397" s="30">
        <v>2.0715750077292198E-2</v>
      </c>
      <c r="G2397" s="30">
        <v>23.665788543054799</v>
      </c>
      <c r="I2397" s="30">
        <v>0.106763727875965</v>
      </c>
    </row>
    <row r="2398" spans="1:9" x14ac:dyDescent="0.2">
      <c r="A2398" s="30">
        <v>19.673199519375601</v>
      </c>
      <c r="C2398" s="30">
        <v>1.9165480165588101E-2</v>
      </c>
      <c r="G2398" s="30">
        <v>23.6921045458623</v>
      </c>
      <c r="I2398" s="30">
        <v>0.104199124375458</v>
      </c>
    </row>
    <row r="2399" spans="1:9" x14ac:dyDescent="0.2">
      <c r="A2399" s="30">
        <v>19.688989119375599</v>
      </c>
      <c r="C2399" s="30">
        <v>1.8374559230372699E-2</v>
      </c>
      <c r="G2399" s="30">
        <v>23.709648547733899</v>
      </c>
      <c r="I2399" s="30">
        <v>0.10260300854813301</v>
      </c>
    </row>
    <row r="2400" spans="1:9" x14ac:dyDescent="0.2">
      <c r="A2400" s="30">
        <v>19.710041919375598</v>
      </c>
      <c r="C2400" s="30">
        <v>1.7350682761113002E-2</v>
      </c>
      <c r="G2400" s="30">
        <v>23.727192549605601</v>
      </c>
      <c r="I2400" s="30">
        <v>0.101027715545316</v>
      </c>
    </row>
    <row r="2401" spans="1:9" x14ac:dyDescent="0.2">
      <c r="A2401" s="30">
        <v>19.741621119375601</v>
      </c>
      <c r="C2401" s="30">
        <v>1.5743099541248601E-2</v>
      </c>
      <c r="G2401" s="30">
        <v>23.762280553349001</v>
      </c>
      <c r="I2401" s="30">
        <v>9.7810923933794397E-2</v>
      </c>
    </row>
    <row r="2402" spans="1:9" x14ac:dyDescent="0.2">
      <c r="A2402" s="30">
        <v>19.746884319375599</v>
      </c>
      <c r="C2402" s="30">
        <v>1.5493789685567401E-2</v>
      </c>
      <c r="G2402" s="30">
        <v>23.7710525542848</v>
      </c>
      <c r="I2402" s="30">
        <v>9.7017504261873E-2</v>
      </c>
    </row>
    <row r="2403" spans="1:9" x14ac:dyDescent="0.2">
      <c r="A2403" s="30">
        <v>19.773200319375601</v>
      </c>
      <c r="C2403" s="30">
        <v>1.4139629982439301E-2</v>
      </c>
      <c r="G2403" s="30">
        <v>23.788596556156499</v>
      </c>
      <c r="I2403" s="30">
        <v>9.55212942215935E-2</v>
      </c>
    </row>
    <row r="2404" spans="1:9" x14ac:dyDescent="0.2">
      <c r="A2404" s="30">
        <v>19.799516319375599</v>
      </c>
      <c r="C2404" s="30">
        <v>1.2652543312017201E-2</v>
      </c>
      <c r="G2404" s="30">
        <v>23.823684559899799</v>
      </c>
      <c r="I2404" s="30">
        <v>9.2623609954225194E-2</v>
      </c>
    </row>
    <row r="2405" spans="1:9" x14ac:dyDescent="0.2">
      <c r="A2405" s="30">
        <v>19.8047795193756</v>
      </c>
      <c r="C2405" s="30">
        <v>1.2366819848874101E-2</v>
      </c>
      <c r="G2405" s="30">
        <v>23.867544564578999</v>
      </c>
      <c r="I2405" s="30">
        <v>8.9003976857043393E-2</v>
      </c>
    </row>
    <row r="2406" spans="1:9" x14ac:dyDescent="0.2">
      <c r="A2406" s="30">
        <v>19.8363587193756</v>
      </c>
      <c r="C2406" s="30">
        <v>1.08322743402934E-2</v>
      </c>
      <c r="G2406" s="30">
        <v>23.876316565514799</v>
      </c>
      <c r="I2406" s="30">
        <v>8.8330869591645295E-2</v>
      </c>
    </row>
    <row r="2407" spans="1:9" x14ac:dyDescent="0.2">
      <c r="A2407" s="30">
        <v>19.857411519375599</v>
      </c>
      <c r="C2407" s="30">
        <v>9.8878480905425399E-3</v>
      </c>
      <c r="G2407" s="30">
        <v>23.9026325683223</v>
      </c>
      <c r="I2407" s="30">
        <v>8.6329858726611405E-2</v>
      </c>
    </row>
    <row r="2408" spans="1:9" x14ac:dyDescent="0.2">
      <c r="A2408" s="30">
        <v>19.867937919375599</v>
      </c>
      <c r="C2408" s="30">
        <v>9.4201754429695198E-3</v>
      </c>
      <c r="G2408" s="30">
        <v>23.928948571129801</v>
      </c>
      <c r="I2408" s="30">
        <v>8.4310510879313003E-2</v>
      </c>
    </row>
    <row r="2409" spans="1:9" x14ac:dyDescent="0.2">
      <c r="A2409" s="30">
        <v>19.899517119375599</v>
      </c>
      <c r="C2409" s="30">
        <v>7.9966629942435207E-3</v>
      </c>
      <c r="G2409" s="30">
        <v>23.9377205720657</v>
      </c>
      <c r="I2409" s="30">
        <v>8.3637285008022103E-2</v>
      </c>
    </row>
    <row r="2410" spans="1:9" x14ac:dyDescent="0.2">
      <c r="A2410" s="30">
        <v>19.9258331193756</v>
      </c>
      <c r="C2410" s="30">
        <v>6.9200811648631897E-3</v>
      </c>
      <c r="G2410" s="30">
        <v>23.9815805767449</v>
      </c>
      <c r="I2410" s="30">
        <v>8.0481767692423101E-2</v>
      </c>
    </row>
    <row r="2411" spans="1:9" x14ac:dyDescent="0.2">
      <c r="A2411" s="30">
        <v>19.931096319375602</v>
      </c>
      <c r="C2411" s="30">
        <v>6.7052765312626897E-3</v>
      </c>
      <c r="G2411" s="30">
        <v>24.0254405814241</v>
      </c>
      <c r="I2411" s="30">
        <v>7.7389414821283906E-2</v>
      </c>
    </row>
    <row r="2412" spans="1:9" x14ac:dyDescent="0.2">
      <c r="A2412" s="30">
        <v>19.962675519375601</v>
      </c>
      <c r="C2412" s="30">
        <v>5.5408442511956603E-3</v>
      </c>
      <c r="G2412" s="30">
        <v>24.034212582359899</v>
      </c>
      <c r="I2412" s="30">
        <v>7.6781187106248802E-2</v>
      </c>
    </row>
    <row r="2413" spans="1:9" x14ac:dyDescent="0.2">
      <c r="A2413" s="30">
        <v>19.994254719375601</v>
      </c>
      <c r="C2413" s="30">
        <v>4.3137944988780198E-3</v>
      </c>
      <c r="G2413" s="30">
        <v>24.0693005861032</v>
      </c>
      <c r="I2413" s="30">
        <v>7.4493980258917306E-2</v>
      </c>
    </row>
    <row r="2414" spans="1:9" x14ac:dyDescent="0.2">
      <c r="A2414" s="30">
        <v>19.999517919375599</v>
      </c>
      <c r="C2414" s="30">
        <v>4.1264552531750497E-3</v>
      </c>
      <c r="G2414" s="30">
        <v>24.086844587974898</v>
      </c>
      <c r="I2414" s="30">
        <v>7.3373651617527999E-2</v>
      </c>
    </row>
    <row r="2415" spans="1:9" x14ac:dyDescent="0.2">
      <c r="A2415" s="30">
        <v>20.0258339193756</v>
      </c>
      <c r="C2415" s="30">
        <v>3.2770548320756499E-3</v>
      </c>
      <c r="G2415" s="30">
        <v>24.1131605907824</v>
      </c>
      <c r="I2415" s="30">
        <v>7.1675231902168804E-2</v>
      </c>
    </row>
    <row r="2416" spans="1:9" x14ac:dyDescent="0.2">
      <c r="A2416" s="30">
        <v>20.0574131193756</v>
      </c>
      <c r="C2416" s="30">
        <v>2.1677813751639599E-3</v>
      </c>
      <c r="G2416" s="30">
        <v>24.139476593589901</v>
      </c>
      <c r="I2416" s="30">
        <v>7.0090609658667202E-2</v>
      </c>
    </row>
    <row r="2417" spans="1:9" x14ac:dyDescent="0.2">
      <c r="A2417" s="30">
        <v>20.083729119375601</v>
      </c>
      <c r="C2417" s="30">
        <v>1.2759174540917101E-3</v>
      </c>
      <c r="G2417" s="30">
        <v>24.165792596397399</v>
      </c>
      <c r="I2417" s="30">
        <v>6.8567810928769804E-2</v>
      </c>
    </row>
    <row r="2418" spans="1:9" x14ac:dyDescent="0.2">
      <c r="A2418" s="30">
        <v>20.088992319375599</v>
      </c>
      <c r="C2418" s="30">
        <v>1.07971631693758E-3</v>
      </c>
      <c r="G2418" s="30">
        <v>24.192108599205</v>
      </c>
      <c r="I2418" s="30">
        <v>6.7058060533882705E-2</v>
      </c>
    </row>
    <row r="2419" spans="1:9" x14ac:dyDescent="0.2">
      <c r="A2419" s="30">
        <v>20.120571519375599</v>
      </c>
      <c r="C2419" s="30">
        <v>8.8578219385991E-5</v>
      </c>
      <c r="G2419" s="30">
        <v>24.209652601076598</v>
      </c>
      <c r="I2419" s="30">
        <v>6.6062953520222095E-2</v>
      </c>
    </row>
    <row r="2420" spans="1:9" x14ac:dyDescent="0.2">
      <c r="A2420" s="30">
        <v>20.152150719375602</v>
      </c>
      <c r="C2420" s="30">
        <v>-6.9634877864345999E-4</v>
      </c>
      <c r="G2420" s="30">
        <v>24.244740604819999</v>
      </c>
      <c r="I2420" s="30">
        <v>6.4274724520665794E-2</v>
      </c>
    </row>
    <row r="2421" spans="1:9" x14ac:dyDescent="0.2">
      <c r="A2421" s="30">
        <v>20.183729919375601</v>
      </c>
      <c r="C2421" s="30">
        <v>-1.3334750750438301E-3</v>
      </c>
      <c r="G2421" s="30">
        <v>24.2710566076275</v>
      </c>
      <c r="I2421" s="30">
        <v>6.2954146742926695E-2</v>
      </c>
    </row>
    <row r="2422" spans="1:9" x14ac:dyDescent="0.2">
      <c r="A2422" s="30">
        <v>20.199519519375599</v>
      </c>
      <c r="C2422" s="30">
        <v>-1.66497330037498E-3</v>
      </c>
      <c r="G2422" s="30">
        <v>24.297372610435001</v>
      </c>
      <c r="I2422" s="30">
        <v>6.16402070107556E-2</v>
      </c>
    </row>
    <row r="2423" spans="1:9" x14ac:dyDescent="0.2">
      <c r="A2423" s="30">
        <v>20.2153091193756</v>
      </c>
      <c r="C2423" s="30">
        <v>-1.9775687481818202E-3</v>
      </c>
      <c r="G2423" s="30">
        <v>24.332460614178299</v>
      </c>
      <c r="I2423" s="30">
        <v>6.00066105116739E-2</v>
      </c>
    </row>
    <row r="2424" spans="1:9" x14ac:dyDescent="0.2">
      <c r="A2424" s="30">
        <v>20.2468883193756</v>
      </c>
      <c r="C2424" s="30">
        <v>-2.5517919187893101E-3</v>
      </c>
      <c r="G2424" s="30">
        <v>24.350004616050001</v>
      </c>
      <c r="I2424" s="30">
        <v>5.9212611684162399E-2</v>
      </c>
    </row>
    <row r="2425" spans="1:9" x14ac:dyDescent="0.2">
      <c r="A2425" s="30">
        <v>20.278467519375599</v>
      </c>
      <c r="C2425" s="30">
        <v>-2.9782261238815401E-3</v>
      </c>
      <c r="G2425" s="30">
        <v>24.3938646207292</v>
      </c>
      <c r="I2425" s="30">
        <v>5.7119133070759498E-2</v>
      </c>
    </row>
    <row r="2426" spans="1:9" x14ac:dyDescent="0.2">
      <c r="A2426" s="30">
        <v>20.315309919375601</v>
      </c>
      <c r="C2426" s="30">
        <v>-3.46762231087427E-3</v>
      </c>
      <c r="G2426" s="30">
        <v>24.402636621665</v>
      </c>
      <c r="I2426" s="30">
        <v>5.6734312123752302E-2</v>
      </c>
    </row>
    <row r="2427" spans="1:9" x14ac:dyDescent="0.2">
      <c r="A2427" s="30">
        <v>20.3468891193756</v>
      </c>
      <c r="C2427" s="30">
        <v>-3.7444074098625501E-3</v>
      </c>
      <c r="G2427" s="30">
        <v>24.455268627280098</v>
      </c>
      <c r="I2427" s="30">
        <v>5.4472020921318899E-2</v>
      </c>
    </row>
    <row r="2428" spans="1:9" x14ac:dyDescent="0.2">
      <c r="A2428" s="30">
        <v>20.3784683193756</v>
      </c>
      <c r="C2428" s="30">
        <v>-3.9181399816643802E-3</v>
      </c>
      <c r="G2428" s="30">
        <v>24.464040628215901</v>
      </c>
      <c r="I2428" s="30">
        <v>5.4092484220212303E-2</v>
      </c>
    </row>
    <row r="2429" spans="1:9" x14ac:dyDescent="0.2">
      <c r="A2429" s="30">
        <v>20.410047519375599</v>
      </c>
      <c r="C2429" s="30">
        <v>-4.02415559272772E-3</v>
      </c>
      <c r="G2429" s="30">
        <v>24.507900632895101</v>
      </c>
      <c r="I2429" s="30">
        <v>5.2327697998694502E-2</v>
      </c>
    </row>
    <row r="2430" spans="1:9" x14ac:dyDescent="0.2">
      <c r="A2430" s="30">
        <v>20.441626719375598</v>
      </c>
      <c r="C2430" s="30">
        <v>-4.0331585194738903E-3</v>
      </c>
      <c r="G2430" s="30">
        <v>24.542988636638398</v>
      </c>
      <c r="I2430" s="30">
        <v>5.1026791011850703E-2</v>
      </c>
    </row>
    <row r="2431" spans="1:9" x14ac:dyDescent="0.2">
      <c r="A2431" s="30">
        <v>20.473205919375602</v>
      </c>
      <c r="C2431" s="30">
        <v>-4.0188674605484099E-3</v>
      </c>
      <c r="G2431" s="30">
        <v>24.5605326385101</v>
      </c>
      <c r="I2431" s="30">
        <v>5.0362451092360601E-2</v>
      </c>
    </row>
    <row r="2432" spans="1:9" x14ac:dyDescent="0.2">
      <c r="A2432" s="30">
        <v>20.504785119375601</v>
      </c>
      <c r="C2432" s="30">
        <v>-3.8131533161663098E-3</v>
      </c>
      <c r="G2432" s="30">
        <v>24.613164644125099</v>
      </c>
      <c r="I2432" s="30">
        <v>4.8531889113264302E-2</v>
      </c>
    </row>
    <row r="2433" spans="1:9" x14ac:dyDescent="0.2">
      <c r="A2433" s="30">
        <v>20.5363643193756</v>
      </c>
      <c r="C2433" s="30">
        <v>-3.5910508972894399E-3</v>
      </c>
      <c r="G2433" s="30">
        <v>24.621936645061002</v>
      </c>
      <c r="I2433" s="30">
        <v>4.8225463669068401E-2</v>
      </c>
    </row>
    <row r="2434" spans="1:9" x14ac:dyDescent="0.2">
      <c r="A2434" s="30">
        <v>20.5679435193756</v>
      </c>
      <c r="C2434" s="30">
        <v>-3.3818011527481499E-3</v>
      </c>
      <c r="G2434" s="30">
        <v>24.665796649740098</v>
      </c>
      <c r="I2434" s="30">
        <v>4.6683551033298E-2</v>
      </c>
    </row>
    <row r="2435" spans="1:9" x14ac:dyDescent="0.2">
      <c r="A2435" s="30">
        <v>20.599522719375599</v>
      </c>
      <c r="C2435" s="30">
        <v>-3.20743678384274E-3</v>
      </c>
      <c r="G2435" s="30">
        <v>24.709656654419302</v>
      </c>
      <c r="I2435" s="30">
        <v>4.5199602914536598E-2</v>
      </c>
    </row>
    <row r="2436" spans="1:9" x14ac:dyDescent="0.2">
      <c r="A2436" s="30">
        <v>20.631101919375599</v>
      </c>
      <c r="C2436" s="30">
        <v>-3.0650439329575098E-3</v>
      </c>
      <c r="G2436" s="30">
        <v>24.718428655355201</v>
      </c>
      <c r="I2436" s="30">
        <v>4.49026606041475E-2</v>
      </c>
    </row>
    <row r="2437" spans="1:9" x14ac:dyDescent="0.2">
      <c r="A2437" s="30">
        <v>20.662681119375598</v>
      </c>
      <c r="C2437" s="30">
        <v>-2.8790131607085898E-3</v>
      </c>
      <c r="G2437" s="30">
        <v>24.7710606609702</v>
      </c>
      <c r="I2437" s="30">
        <v>4.3117730599117901E-2</v>
      </c>
    </row>
    <row r="2438" spans="1:9" x14ac:dyDescent="0.2">
      <c r="A2438" s="30">
        <v>20.694260319375601</v>
      </c>
      <c r="C2438" s="30">
        <v>-2.6333474171259001E-3</v>
      </c>
      <c r="G2438" s="30">
        <v>24.797376663777701</v>
      </c>
      <c r="I2438" s="30">
        <v>4.2262093100481103E-2</v>
      </c>
    </row>
    <row r="2439" spans="1:9" x14ac:dyDescent="0.2">
      <c r="A2439" s="30">
        <v>20.725839519375601</v>
      </c>
      <c r="C2439" s="30">
        <v>-2.3666029106250799E-3</v>
      </c>
      <c r="G2439" s="30">
        <v>24.823692666585199</v>
      </c>
      <c r="I2439" s="30">
        <v>4.1412939757975498E-2</v>
      </c>
    </row>
    <row r="2440" spans="1:9" x14ac:dyDescent="0.2">
      <c r="A2440" s="30">
        <v>20.7574187193756</v>
      </c>
      <c r="C2440" s="30">
        <v>-2.0446985533654799E-3</v>
      </c>
      <c r="G2440" s="30">
        <v>24.876324672200202</v>
      </c>
      <c r="I2440" s="30">
        <v>3.9890228423389101E-2</v>
      </c>
    </row>
    <row r="2441" spans="1:9" x14ac:dyDescent="0.2">
      <c r="A2441" s="30">
        <v>20.7889979193756</v>
      </c>
      <c r="C2441" s="30">
        <v>-1.73816199112413E-3</v>
      </c>
      <c r="G2441" s="30">
        <v>24.8938686740719</v>
      </c>
      <c r="I2441" s="30">
        <v>3.93898772002126E-2</v>
      </c>
    </row>
    <row r="2442" spans="1:9" x14ac:dyDescent="0.2">
      <c r="A2442" s="30">
        <v>20.804787519375601</v>
      </c>
      <c r="C2442" s="30">
        <v>-1.5396424758707501E-3</v>
      </c>
      <c r="G2442" s="30">
        <v>24.928956677815201</v>
      </c>
      <c r="I2442" s="30">
        <v>3.8343899934473402E-2</v>
      </c>
    </row>
    <row r="2443" spans="1:9" x14ac:dyDescent="0.2">
      <c r="A2443" s="30">
        <v>20.820577119375599</v>
      </c>
      <c r="C2443" s="30">
        <v>-1.35200786803889E-3</v>
      </c>
      <c r="G2443" s="30">
        <v>24.981588683430299</v>
      </c>
      <c r="I2443" s="30">
        <v>3.68477918236296E-2</v>
      </c>
    </row>
    <row r="2444" spans="1:9" x14ac:dyDescent="0.2">
      <c r="A2444" s="30">
        <v>20.852156319375599</v>
      </c>
      <c r="C2444" s="30">
        <v>-1.0328475992542601E-3</v>
      </c>
      <c r="G2444" s="30">
        <v>24.999132685301898</v>
      </c>
      <c r="I2444" s="30">
        <v>3.6325448230258697E-2</v>
      </c>
    </row>
    <row r="2445" spans="1:9" x14ac:dyDescent="0.2">
      <c r="A2445" s="30">
        <v>20.883735519375598</v>
      </c>
      <c r="C2445" s="30">
        <v>-7.8031850758059995E-4</v>
      </c>
      <c r="G2445" s="30">
        <v>25.034220689045299</v>
      </c>
      <c r="I2445" s="30">
        <v>3.52986746088646E-2</v>
      </c>
    </row>
    <row r="2446" spans="1:9" x14ac:dyDescent="0.2">
      <c r="A2446" s="30">
        <v>20.920577919375599</v>
      </c>
      <c r="C2446" s="30">
        <v>-4.5384906663583301E-4</v>
      </c>
      <c r="G2446" s="30">
        <v>25.095624695596101</v>
      </c>
      <c r="I2446" s="30">
        <v>3.3473155776741502E-2</v>
      </c>
    </row>
    <row r="2447" spans="1:9" x14ac:dyDescent="0.2">
      <c r="A2447" s="30">
        <v>20.952157119375599</v>
      </c>
      <c r="C2447" s="30">
        <v>-2.5354322923382301E-4</v>
      </c>
      <c r="G2447" s="30">
        <v>25.148256701211199</v>
      </c>
      <c r="I2447" s="30">
        <v>3.1988153287591602E-2</v>
      </c>
    </row>
    <row r="2448" spans="1:9" x14ac:dyDescent="0.2">
      <c r="A2448" s="30">
        <v>20.983736319375598</v>
      </c>
      <c r="C2448" s="30">
        <v>-1.4151450454964501E-4</v>
      </c>
      <c r="G2448" s="30">
        <v>25.200888706826198</v>
      </c>
      <c r="I2448" s="30">
        <v>3.0437480630019501E-2</v>
      </c>
    </row>
    <row r="2449" spans="1:9" x14ac:dyDescent="0.2">
      <c r="A2449" s="30">
        <v>21.015315519375601</v>
      </c>
      <c r="C2449" s="30">
        <v>1.38448520872772E-4</v>
      </c>
      <c r="G2449" s="30">
        <v>25.253520712441201</v>
      </c>
      <c r="I2449" s="30">
        <v>2.8929240184517899E-2</v>
      </c>
    </row>
    <row r="2450" spans="1:9" x14ac:dyDescent="0.2">
      <c r="A2450" s="30">
        <v>21.046894719375601</v>
      </c>
      <c r="C2450" s="30">
        <v>4.6727106297389401E-4</v>
      </c>
      <c r="G2450" s="30">
        <v>25.297380717120401</v>
      </c>
      <c r="I2450" s="30">
        <v>2.7695992640373299E-2</v>
      </c>
    </row>
    <row r="2451" spans="1:9" x14ac:dyDescent="0.2">
      <c r="A2451" s="30">
        <v>21.0784739193756</v>
      </c>
      <c r="C2451" s="30">
        <v>7.0599438003681196E-4</v>
      </c>
      <c r="G2451" s="30">
        <v>25.3061527180562</v>
      </c>
      <c r="I2451" s="30">
        <v>2.7461984384083999E-2</v>
      </c>
    </row>
    <row r="2452" spans="1:9" x14ac:dyDescent="0.2">
      <c r="A2452" s="30">
        <v>21.1100531193756</v>
      </c>
      <c r="C2452" s="30">
        <v>9.5753724725095404E-4</v>
      </c>
      <c r="G2452" s="30">
        <v>25.358784723671199</v>
      </c>
      <c r="I2452" s="30">
        <v>2.5866637540514398E-2</v>
      </c>
    </row>
    <row r="2453" spans="1:9" x14ac:dyDescent="0.2">
      <c r="A2453" s="30">
        <v>21.141632319375599</v>
      </c>
      <c r="C2453" s="30">
        <v>1.15642089392117E-3</v>
      </c>
      <c r="G2453" s="30">
        <v>25.411416729286302</v>
      </c>
      <c r="I2453" s="30">
        <v>2.4585841152378999E-2</v>
      </c>
    </row>
    <row r="2454" spans="1:9" x14ac:dyDescent="0.2">
      <c r="A2454" s="30">
        <v>21.173211519375599</v>
      </c>
      <c r="C2454" s="30">
        <v>1.1595720398783001E-3</v>
      </c>
      <c r="G2454" s="30">
        <v>25.464048734901301</v>
      </c>
      <c r="I2454" s="30">
        <v>2.33458210667736E-2</v>
      </c>
    </row>
    <row r="2455" spans="1:9" x14ac:dyDescent="0.2">
      <c r="A2455" s="30">
        <v>21.204790719375598</v>
      </c>
      <c r="C2455" s="30">
        <v>1.08831726017667E-3</v>
      </c>
      <c r="G2455" s="30">
        <v>25.5166807405163</v>
      </c>
      <c r="I2455" s="30">
        <v>2.2270145635082599E-2</v>
      </c>
    </row>
    <row r="2456" spans="1:9" x14ac:dyDescent="0.2">
      <c r="A2456" s="30">
        <v>21.236369919375601</v>
      </c>
      <c r="C2456" s="30">
        <v>1.0007630456018799E-3</v>
      </c>
      <c r="G2456" s="30">
        <v>25.542996743323801</v>
      </c>
      <c r="I2456" s="30">
        <v>2.1689237969539601E-2</v>
      </c>
    </row>
    <row r="2457" spans="1:9" x14ac:dyDescent="0.2">
      <c r="A2457" s="30">
        <v>21.267949119375601</v>
      </c>
      <c r="C2457" s="30">
        <v>9.6318972482831795E-4</v>
      </c>
      <c r="G2457" s="30">
        <v>25.569312746131299</v>
      </c>
      <c r="I2457" s="30">
        <v>2.1123624940657001E-2</v>
      </c>
    </row>
    <row r="2458" spans="1:9" x14ac:dyDescent="0.2">
      <c r="A2458" s="30">
        <v>21.2995283193756</v>
      </c>
      <c r="C2458" s="30">
        <v>1.0625768600488199E-3</v>
      </c>
      <c r="G2458" s="30">
        <v>25.621944751746302</v>
      </c>
      <c r="I2458" s="30">
        <v>1.9932746529922201E-2</v>
      </c>
    </row>
    <row r="2459" spans="1:9" x14ac:dyDescent="0.2">
      <c r="A2459" s="30">
        <v>21.3311075193756</v>
      </c>
      <c r="C2459" s="30">
        <v>1.0447118360063499E-3</v>
      </c>
      <c r="G2459" s="30">
        <v>25.6745767573614</v>
      </c>
      <c r="I2459" s="30">
        <v>1.87813438298212E-2</v>
      </c>
    </row>
    <row r="2460" spans="1:9" x14ac:dyDescent="0.2">
      <c r="A2460" s="30">
        <v>21.362686719375599</v>
      </c>
      <c r="C2460" s="30">
        <v>1.0106321686113699E-3</v>
      </c>
      <c r="G2460" s="30">
        <v>25.727208762976399</v>
      </c>
      <c r="I2460" s="30">
        <v>1.76338759974617E-2</v>
      </c>
    </row>
    <row r="2461" spans="1:9" x14ac:dyDescent="0.2">
      <c r="A2461" s="30">
        <v>21.394265919375599</v>
      </c>
      <c r="C2461" s="30">
        <v>1.0405031598463401E-3</v>
      </c>
      <c r="G2461" s="30">
        <v>25.779840768591399</v>
      </c>
      <c r="I2461" s="30">
        <v>1.6675435786247202E-2</v>
      </c>
    </row>
    <row r="2462" spans="1:9" x14ac:dyDescent="0.2">
      <c r="A2462" s="30">
        <v>21.425845119375602</v>
      </c>
      <c r="C2462" s="30">
        <v>1.1029700751181101E-3</v>
      </c>
      <c r="G2462" s="30">
        <v>25.823700773270598</v>
      </c>
      <c r="I2462" s="30">
        <v>1.5904745225556599E-2</v>
      </c>
    </row>
    <row r="2463" spans="1:9" x14ac:dyDescent="0.2">
      <c r="A2463" s="30">
        <v>21.457424319375601</v>
      </c>
      <c r="C2463" s="30">
        <v>1.19869486965469E-3</v>
      </c>
      <c r="G2463" s="30">
        <v>25.832472774206401</v>
      </c>
      <c r="I2463" s="30">
        <v>1.5769903215004401E-2</v>
      </c>
    </row>
    <row r="2464" spans="1:9" x14ac:dyDescent="0.2">
      <c r="A2464" s="30">
        <v>21.489003519375601</v>
      </c>
      <c r="C2464" s="30">
        <v>1.12879420673303E-3</v>
      </c>
      <c r="G2464" s="30">
        <v>25.8851047798214</v>
      </c>
      <c r="I2464" s="30">
        <v>1.4891577002771101E-2</v>
      </c>
    </row>
    <row r="2465" spans="1:9" x14ac:dyDescent="0.2">
      <c r="A2465" s="30">
        <v>21.525845919375602</v>
      </c>
      <c r="C2465" s="30">
        <v>1.1609829381069E-3</v>
      </c>
      <c r="G2465" s="30">
        <v>25.937736785436499</v>
      </c>
      <c r="I2465" s="30">
        <v>1.41306645397232E-2</v>
      </c>
    </row>
    <row r="2466" spans="1:9" x14ac:dyDescent="0.2">
      <c r="A2466" s="30">
        <v>21.557425119375601</v>
      </c>
      <c r="C2466" s="30">
        <v>1.17287607477919E-3</v>
      </c>
      <c r="G2466" s="30">
        <v>25.990368791051502</v>
      </c>
      <c r="I2466" s="30">
        <v>1.34242245356768E-2</v>
      </c>
    </row>
    <row r="2467" spans="1:9" x14ac:dyDescent="0.2">
      <c r="A2467" s="30">
        <v>21.589004319375601</v>
      </c>
      <c r="C2467" s="30">
        <v>1.1419741918904901E-3</v>
      </c>
      <c r="G2467" s="30">
        <v>26.034228795730701</v>
      </c>
      <c r="I2467" s="30">
        <v>1.2878476486874599E-2</v>
      </c>
    </row>
    <row r="2468" spans="1:9" x14ac:dyDescent="0.2">
      <c r="A2468" s="30">
        <v>21.6205835193756</v>
      </c>
      <c r="C2468" s="30">
        <v>1.0373739798407401E-3</v>
      </c>
      <c r="G2468" s="30">
        <v>26.043000796666501</v>
      </c>
      <c r="I2468" s="30">
        <v>1.2751125227534301E-2</v>
      </c>
    </row>
    <row r="2469" spans="1:9" x14ac:dyDescent="0.2">
      <c r="A2469" s="30">
        <v>21.6521627193756</v>
      </c>
      <c r="C2469" s="30">
        <v>8.0467456535442301E-4</v>
      </c>
      <c r="G2469" s="30">
        <v>26.0956328022815</v>
      </c>
      <c r="I2469" s="30">
        <v>1.2035402911879701E-2</v>
      </c>
    </row>
    <row r="2470" spans="1:9" x14ac:dyDescent="0.2">
      <c r="A2470" s="30">
        <v>21.683741919375599</v>
      </c>
      <c r="C2470" s="30">
        <v>5.6745805044991797E-4</v>
      </c>
      <c r="G2470" s="30">
        <v>26.148264807896499</v>
      </c>
      <c r="I2470" s="30">
        <v>1.14046965011117E-2</v>
      </c>
    </row>
    <row r="2471" spans="1:9" x14ac:dyDescent="0.2">
      <c r="A2471" s="30">
        <v>21.715321119375599</v>
      </c>
      <c r="C2471" s="30">
        <v>5.4849723765099795E-4</v>
      </c>
      <c r="G2471" s="30">
        <v>26.200896813511601</v>
      </c>
      <c r="I2471" s="30">
        <v>1.08305726702297E-2</v>
      </c>
    </row>
    <row r="2472" spans="1:9" x14ac:dyDescent="0.2">
      <c r="A2472" s="30">
        <v>21.746900319375602</v>
      </c>
      <c r="C2472" s="30">
        <v>5.9020658912949705E-4</v>
      </c>
      <c r="G2472" s="30">
        <v>26.253528819126601</v>
      </c>
      <c r="I2472" s="30">
        <v>1.02011923704031E-2</v>
      </c>
    </row>
    <row r="2473" spans="1:9" x14ac:dyDescent="0.2">
      <c r="A2473" s="30">
        <v>21.778479519375601</v>
      </c>
      <c r="C2473" s="30">
        <v>6.4941551306763002E-4</v>
      </c>
      <c r="G2473" s="30">
        <v>26.279844821934098</v>
      </c>
      <c r="I2473" s="30">
        <v>9.9752489034613204E-3</v>
      </c>
    </row>
    <row r="2474" spans="1:9" x14ac:dyDescent="0.2">
      <c r="A2474" s="30">
        <v>21.810058719375601</v>
      </c>
      <c r="C2474" s="30">
        <v>6.9871915417170805E-4</v>
      </c>
      <c r="G2474" s="30">
        <v>26.3061608247416</v>
      </c>
      <c r="I2474" s="30">
        <v>9.7508664051902203E-3</v>
      </c>
    </row>
    <row r="2475" spans="1:9" x14ac:dyDescent="0.2">
      <c r="A2475" s="30">
        <v>21.8416379193756</v>
      </c>
      <c r="C2475" s="30">
        <v>6.2268312913087403E-4</v>
      </c>
      <c r="G2475" s="30">
        <v>26.358792830356599</v>
      </c>
      <c r="I2475" s="30">
        <v>9.2922520148248904E-3</v>
      </c>
    </row>
    <row r="2476" spans="1:9" x14ac:dyDescent="0.2">
      <c r="A2476" s="30">
        <v>21.8732171193756</v>
      </c>
      <c r="C2476" s="30">
        <v>5.7029548767318901E-4</v>
      </c>
      <c r="G2476" s="30">
        <v>26.4201968369075</v>
      </c>
      <c r="I2476" s="30">
        <v>8.7116512125174506E-3</v>
      </c>
    </row>
    <row r="2477" spans="1:9" x14ac:dyDescent="0.2">
      <c r="A2477" s="30">
        <v>21.904796319375599</v>
      </c>
      <c r="C2477" s="30">
        <v>4.48796666987158E-4</v>
      </c>
      <c r="G2477" s="30">
        <v>26.4728288425225</v>
      </c>
      <c r="I2477" s="30">
        <v>8.3271665132197206E-3</v>
      </c>
    </row>
    <row r="2478" spans="1:9" x14ac:dyDescent="0.2">
      <c r="A2478" s="30">
        <v>21.936375519375598</v>
      </c>
      <c r="C2478" s="30">
        <v>4.7752435458622101E-4</v>
      </c>
      <c r="G2478" s="30">
        <v>26.525460848137499</v>
      </c>
      <c r="I2478" s="30">
        <v>7.8822559446474101E-3</v>
      </c>
    </row>
    <row r="2479" spans="1:9" x14ac:dyDescent="0.2">
      <c r="A2479" s="30">
        <v>21.967954719375602</v>
      </c>
      <c r="C2479" s="30">
        <v>5.1494368458152495E-4</v>
      </c>
      <c r="G2479" s="30">
        <v>26.578092853752501</v>
      </c>
      <c r="I2479" s="30">
        <v>7.3303358812496196E-3</v>
      </c>
    </row>
    <row r="2480" spans="1:9" x14ac:dyDescent="0.2">
      <c r="A2480" s="30">
        <v>21.999533919375601</v>
      </c>
      <c r="C2480" s="30">
        <v>4.8710678197807898E-4</v>
      </c>
      <c r="G2480" s="30">
        <v>26.604408856559999</v>
      </c>
      <c r="I2480" s="30">
        <v>7.05870143930141E-3</v>
      </c>
    </row>
    <row r="2481" spans="1:9" x14ac:dyDescent="0.2">
      <c r="A2481" s="30">
        <v>22.0311131193756</v>
      </c>
      <c r="C2481" s="30">
        <v>4.30732051738001E-4</v>
      </c>
      <c r="G2481" s="30">
        <v>26.6307248593676</v>
      </c>
      <c r="I2481" s="30">
        <v>6.8039028467356101E-3</v>
      </c>
    </row>
    <row r="2482" spans="1:9" x14ac:dyDescent="0.2">
      <c r="A2482" s="30">
        <v>22.0626923193756</v>
      </c>
      <c r="C2482" s="30">
        <v>3.23027997548424E-4</v>
      </c>
      <c r="G2482" s="30">
        <v>26.683356864982599</v>
      </c>
      <c r="I2482" s="30">
        <v>6.2871084898600696E-3</v>
      </c>
    </row>
    <row r="2483" spans="1:9" x14ac:dyDescent="0.2">
      <c r="A2483" s="30">
        <v>22.094271519375599</v>
      </c>
      <c r="C2483" s="30">
        <v>2.3799014002605899E-4</v>
      </c>
      <c r="G2483" s="30">
        <v>26.735988870597598</v>
      </c>
      <c r="I2483" s="30">
        <v>5.9193531618535701E-3</v>
      </c>
    </row>
    <row r="2484" spans="1:9" x14ac:dyDescent="0.2">
      <c r="A2484" s="30">
        <v>22.131113919375601</v>
      </c>
      <c r="C2484" s="30">
        <v>1.39666969185383E-4</v>
      </c>
      <c r="G2484" s="30">
        <v>26.788620876212601</v>
      </c>
      <c r="I2484" s="30">
        <v>5.6369791492880197E-3</v>
      </c>
    </row>
    <row r="2485" spans="1:9" x14ac:dyDescent="0.2">
      <c r="A2485" s="30">
        <v>22.1626931193756</v>
      </c>
      <c r="C2485" s="30">
        <v>5.0538583886927702E-5</v>
      </c>
      <c r="G2485" s="30">
        <v>26.8412528818276</v>
      </c>
      <c r="I2485" s="30">
        <v>5.4620426310887102E-3</v>
      </c>
    </row>
    <row r="2486" spans="1:9" x14ac:dyDescent="0.2">
      <c r="A2486" s="30">
        <v>22.1942723193756</v>
      </c>
      <c r="C2486" s="30">
        <v>5.30353348035826E-7</v>
      </c>
      <c r="G2486" s="30">
        <v>26.893884887442699</v>
      </c>
      <c r="I2486" s="30">
        <v>5.3112041060976202E-3</v>
      </c>
    </row>
    <row r="2487" spans="1:9" x14ac:dyDescent="0.2">
      <c r="A2487" s="30">
        <v>22.225851519375599</v>
      </c>
      <c r="C2487" s="30">
        <v>-1.29021893525479E-6</v>
      </c>
      <c r="G2487" s="30">
        <v>26.946516893057701</v>
      </c>
      <c r="I2487" s="30">
        <v>5.0232692153605596E-3</v>
      </c>
    </row>
    <row r="2488" spans="1:9" x14ac:dyDescent="0.2">
      <c r="A2488" s="30">
        <v>22.257430719375598</v>
      </c>
      <c r="C2488" s="30">
        <v>2.71193867788402E-5</v>
      </c>
      <c r="G2488" s="30">
        <v>26.999148898672701</v>
      </c>
      <c r="I2488" s="30">
        <v>4.7051567075554303E-3</v>
      </c>
    </row>
    <row r="2489" spans="1:9" x14ac:dyDescent="0.2">
      <c r="A2489" s="30">
        <v>22.289009919375601</v>
      </c>
      <c r="C2489" s="30">
        <v>-5.2646277722457597E-5</v>
      </c>
      <c r="G2489" s="30">
        <v>27.0517809042877</v>
      </c>
      <c r="I2489" s="30">
        <v>4.26956271392534E-3</v>
      </c>
    </row>
    <row r="2490" spans="1:9" x14ac:dyDescent="0.2">
      <c r="A2490" s="30">
        <v>22.320589119375601</v>
      </c>
      <c r="C2490" s="30">
        <v>-1.71267518049767E-4</v>
      </c>
      <c r="G2490" s="30">
        <v>27.078096907095201</v>
      </c>
      <c r="I2490" s="30">
        <v>4.11965960563736E-3</v>
      </c>
    </row>
    <row r="2491" spans="1:9" x14ac:dyDescent="0.2">
      <c r="A2491" s="30">
        <v>22.3521683193756</v>
      </c>
      <c r="C2491" s="30">
        <v>-2.7223238463458001E-4</v>
      </c>
      <c r="G2491" s="30">
        <v>27.104412909902699</v>
      </c>
      <c r="I2491" s="30">
        <v>3.9750988629100401E-3</v>
      </c>
    </row>
    <row r="2492" spans="1:9" x14ac:dyDescent="0.2">
      <c r="A2492" s="30">
        <v>22.3837475193756</v>
      </c>
      <c r="C2492" s="30">
        <v>-4.1825961679376399E-4</v>
      </c>
      <c r="G2492" s="30">
        <v>27.157044915517801</v>
      </c>
      <c r="I2492" s="30">
        <v>3.8233141887725401E-3</v>
      </c>
    </row>
    <row r="2493" spans="1:9" x14ac:dyDescent="0.2">
      <c r="A2493" s="30">
        <v>22.415326719375599</v>
      </c>
      <c r="C2493" s="30">
        <v>-4.1876140729539698E-4</v>
      </c>
      <c r="G2493" s="30">
        <v>27.2096769211328</v>
      </c>
      <c r="I2493" s="30">
        <v>3.7362390684902501E-3</v>
      </c>
    </row>
    <row r="2494" spans="1:9" x14ac:dyDescent="0.2">
      <c r="A2494" s="30">
        <v>22.446905919375599</v>
      </c>
      <c r="C2494" s="30">
        <v>-3.6740877561371199E-4</v>
      </c>
      <c r="G2494" s="30">
        <v>27.262308926747799</v>
      </c>
      <c r="I2494" s="30">
        <v>3.6179888478317002E-3</v>
      </c>
    </row>
    <row r="2495" spans="1:9" x14ac:dyDescent="0.2">
      <c r="A2495" s="30">
        <v>22.478485119375598</v>
      </c>
      <c r="C2495" s="30">
        <v>-3.0947015823681601E-4</v>
      </c>
      <c r="G2495" s="30">
        <v>27.314940932362799</v>
      </c>
      <c r="I2495" s="30">
        <v>3.4855534060992E-3</v>
      </c>
    </row>
    <row r="2496" spans="1:9" x14ac:dyDescent="0.2">
      <c r="A2496" s="30">
        <v>22.510064319375601</v>
      </c>
      <c r="C2496" s="30">
        <v>-2.7073862503065101E-4</v>
      </c>
      <c r="G2496" s="30">
        <v>27.367572937977801</v>
      </c>
      <c r="I2496" s="30">
        <v>3.3682207710951499E-3</v>
      </c>
    </row>
    <row r="2497" spans="1:9" x14ac:dyDescent="0.2">
      <c r="A2497" s="30">
        <v>22.541643519375601</v>
      </c>
      <c r="C2497" s="30">
        <v>-3.5192984444391303E-4</v>
      </c>
      <c r="G2497" s="30">
        <v>27.4202049435929</v>
      </c>
      <c r="I2497" s="30">
        <v>3.1494750834009599E-3</v>
      </c>
    </row>
    <row r="2498" spans="1:9" x14ac:dyDescent="0.2">
      <c r="A2498" s="30">
        <v>22.5732227193756</v>
      </c>
      <c r="C2498" s="30">
        <v>-4.6808104541920298E-4</v>
      </c>
      <c r="G2498" s="30">
        <v>27.472836949207899</v>
      </c>
      <c r="I2498" s="30">
        <v>3.0380751143651501E-3</v>
      </c>
    </row>
    <row r="2499" spans="1:9" x14ac:dyDescent="0.2">
      <c r="A2499" s="30">
        <v>22.6048019193756</v>
      </c>
      <c r="C2499" s="30">
        <v>-4.8121694346708898E-4</v>
      </c>
      <c r="G2499" s="30">
        <v>27.525468954822902</v>
      </c>
      <c r="I2499" s="30">
        <v>3.0388120929073698E-3</v>
      </c>
    </row>
    <row r="2500" spans="1:9" x14ac:dyDescent="0.2">
      <c r="A2500" s="30">
        <v>22.636381119375599</v>
      </c>
      <c r="C2500" s="30">
        <v>-5.2073645327864004E-4</v>
      </c>
      <c r="G2500" s="30">
        <v>27.578100960437901</v>
      </c>
      <c r="I2500" s="30">
        <v>2.8910743163093602E-3</v>
      </c>
    </row>
    <row r="2501" spans="1:9" x14ac:dyDescent="0.2">
      <c r="A2501" s="30">
        <v>22.667960319375599</v>
      </c>
      <c r="C2501" s="30">
        <v>-5.4068816724773497E-4</v>
      </c>
      <c r="G2501" s="30">
        <v>27.6307329660529</v>
      </c>
      <c r="I2501" s="30">
        <v>2.7014614123965601E-3</v>
      </c>
    </row>
    <row r="2502" spans="1:9" x14ac:dyDescent="0.2">
      <c r="A2502" s="30">
        <v>22.699539519375602</v>
      </c>
      <c r="C2502" s="30">
        <v>-6.2975776834656898E-4</v>
      </c>
      <c r="G2502" s="30">
        <v>27.683364971667999</v>
      </c>
      <c r="I2502" s="30">
        <v>2.4975280253921399E-3</v>
      </c>
    </row>
    <row r="2503" spans="1:9" x14ac:dyDescent="0.2">
      <c r="A2503" s="30">
        <v>22.736381919375599</v>
      </c>
      <c r="C2503" s="30">
        <v>-6.83127890008796E-4</v>
      </c>
      <c r="G2503" s="30">
        <v>27.744768978218801</v>
      </c>
      <c r="I2503" s="30">
        <v>2.39360320686009E-3</v>
      </c>
    </row>
    <row r="2504" spans="1:9" x14ac:dyDescent="0.2">
      <c r="A2504" s="30">
        <v>22.767961119375599</v>
      </c>
      <c r="C2504" s="30">
        <v>-7.1315355190846403E-4</v>
      </c>
      <c r="G2504" s="30">
        <v>27.7974009838338</v>
      </c>
      <c r="I2504" s="30">
        <v>2.3713321307883999E-3</v>
      </c>
    </row>
    <row r="2505" spans="1:9" x14ac:dyDescent="0.2">
      <c r="A2505" s="30">
        <v>22.799540319375598</v>
      </c>
      <c r="C2505" s="30">
        <v>-7.0910613990753102E-4</v>
      </c>
      <c r="G2505" s="30">
        <v>27.850032989448898</v>
      </c>
      <c r="I2505" s="30">
        <v>2.3197478373368102E-3</v>
      </c>
    </row>
    <row r="2506" spans="1:9" x14ac:dyDescent="0.2">
      <c r="A2506" s="30">
        <v>22.831119519375601</v>
      </c>
      <c r="C2506" s="30">
        <v>-6.4873118593739704E-4</v>
      </c>
      <c r="G2506" s="30">
        <v>27.902664995063901</v>
      </c>
      <c r="I2506" s="30">
        <v>2.2380179571313001E-3</v>
      </c>
    </row>
    <row r="2507" spans="1:9" x14ac:dyDescent="0.2">
      <c r="A2507" s="30">
        <v>22.862698719375601</v>
      </c>
      <c r="C2507" s="30">
        <v>-5.8530125091681596E-4</v>
      </c>
      <c r="G2507" s="30">
        <v>27.9552970006789</v>
      </c>
      <c r="I2507" s="30">
        <v>2.2232073373300602E-3</v>
      </c>
    </row>
    <row r="2508" spans="1:9" x14ac:dyDescent="0.2">
      <c r="A2508" s="30">
        <v>22.8942779193756</v>
      </c>
      <c r="C2508" s="30">
        <v>-6.5138531927234802E-4</v>
      </c>
      <c r="G2508" s="30">
        <v>28.007929006293899</v>
      </c>
      <c r="I2508" s="30">
        <v>2.2173681678987799E-3</v>
      </c>
    </row>
    <row r="2509" spans="1:9" x14ac:dyDescent="0.2">
      <c r="A2509" s="30">
        <v>22.9258571193756</v>
      </c>
      <c r="C2509" s="30">
        <v>-6.8574292199295695E-4</v>
      </c>
      <c r="G2509" s="30">
        <v>28.060561011908899</v>
      </c>
      <c r="I2509" s="30">
        <v>2.1467853342987302E-3</v>
      </c>
    </row>
    <row r="2510" spans="1:9" x14ac:dyDescent="0.2">
      <c r="A2510" s="30">
        <v>22.957436319375599</v>
      </c>
      <c r="C2510" s="30">
        <v>-7.2228863997169399E-4</v>
      </c>
      <c r="G2510" s="30">
        <v>28.113193017524001</v>
      </c>
      <c r="I2510" s="30">
        <v>2.0166110232844999E-3</v>
      </c>
    </row>
    <row r="2511" spans="1:9" x14ac:dyDescent="0.2">
      <c r="A2511" s="30">
        <v>22.989015519375599</v>
      </c>
      <c r="C2511" s="30">
        <v>-7.6945116043083202E-4</v>
      </c>
      <c r="G2511" s="30">
        <v>28.165825023139</v>
      </c>
      <c r="I2511" s="30">
        <v>1.9177208366742699E-3</v>
      </c>
    </row>
    <row r="2512" spans="1:9" x14ac:dyDescent="0.2">
      <c r="A2512" s="30">
        <v>23.020594719375602</v>
      </c>
      <c r="C2512" s="30">
        <v>-9.40438827991377E-4</v>
      </c>
      <c r="G2512" s="30">
        <v>28.218457028753999</v>
      </c>
      <c r="I2512" s="30">
        <v>1.89319045294524E-3</v>
      </c>
    </row>
    <row r="2513" spans="1:9" x14ac:dyDescent="0.2">
      <c r="A2513" s="30">
        <v>23.052173919375601</v>
      </c>
      <c r="C2513" s="30">
        <v>-9.919009711284179E-4</v>
      </c>
      <c r="G2513" s="30">
        <v>28.271089034368998</v>
      </c>
      <c r="I2513" s="30">
        <v>1.8748767472834701E-3</v>
      </c>
    </row>
    <row r="2514" spans="1:9" x14ac:dyDescent="0.2">
      <c r="A2514" s="30">
        <v>23.083753119375601</v>
      </c>
      <c r="C2514" s="30">
        <v>-8.8547261428003796E-4</v>
      </c>
      <c r="G2514" s="30">
        <v>28.323721039984001</v>
      </c>
      <c r="I2514" s="30">
        <v>1.9584023083296402E-3</v>
      </c>
    </row>
    <row r="2515" spans="1:9" x14ac:dyDescent="0.2">
      <c r="A2515" s="30">
        <v>23.1153323193756</v>
      </c>
      <c r="C2515" s="30">
        <v>-8.6980294421436601E-4</v>
      </c>
      <c r="G2515" s="30">
        <v>28.3763530455991</v>
      </c>
      <c r="I2515" s="30">
        <v>1.9766289178929802E-3</v>
      </c>
    </row>
    <row r="2516" spans="1:9" x14ac:dyDescent="0.2">
      <c r="A2516" s="30">
        <v>23.1469115193756</v>
      </c>
      <c r="C2516" s="30">
        <v>-8.43397527689134E-4</v>
      </c>
      <c r="G2516" s="30">
        <v>28.428985051214099</v>
      </c>
      <c r="I2516" s="30">
        <v>1.92544994978948E-3</v>
      </c>
    </row>
    <row r="2517" spans="1:9" x14ac:dyDescent="0.2">
      <c r="A2517" s="30">
        <v>23.178490719375599</v>
      </c>
      <c r="C2517" s="30">
        <v>-8.49751802376134E-4</v>
      </c>
      <c r="G2517" s="30">
        <v>28.481617056829101</v>
      </c>
      <c r="I2517" s="30">
        <v>1.88961083969256E-3</v>
      </c>
    </row>
    <row r="2518" spans="1:9" x14ac:dyDescent="0.2">
      <c r="A2518" s="30">
        <v>23.210069919375599</v>
      </c>
      <c r="C2518" s="30">
        <v>-7.9974839943146997E-4</v>
      </c>
      <c r="G2518" s="30">
        <v>28.534249062444101</v>
      </c>
      <c r="I2518" s="30">
        <v>1.89157766151933E-3</v>
      </c>
    </row>
    <row r="2519" spans="1:9" x14ac:dyDescent="0.2">
      <c r="A2519" s="30">
        <v>23.241649119375602</v>
      </c>
      <c r="C2519" s="30">
        <v>-7.5580743178527198E-4</v>
      </c>
      <c r="G2519" s="30">
        <v>28.5868810680591</v>
      </c>
      <c r="I2519" s="30">
        <v>1.9348909803014399E-3</v>
      </c>
    </row>
    <row r="2520" spans="1:9" x14ac:dyDescent="0.2">
      <c r="A2520" s="30">
        <v>23.273228319375601</v>
      </c>
      <c r="C2520" s="30">
        <v>-9.1714338255644598E-4</v>
      </c>
      <c r="G2520" s="30">
        <v>28.639513073674198</v>
      </c>
      <c r="I2520" s="30">
        <v>1.9829687663715199E-3</v>
      </c>
    </row>
    <row r="2521" spans="1:9" x14ac:dyDescent="0.2">
      <c r="A2521" s="30">
        <v>23.304807519375601</v>
      </c>
      <c r="C2521" s="30">
        <v>-9.26745236412626E-4</v>
      </c>
      <c r="G2521" s="30">
        <v>28.692145079289201</v>
      </c>
      <c r="I2521" s="30">
        <v>2.03821088165012E-3</v>
      </c>
    </row>
    <row r="2522" spans="1:9" x14ac:dyDescent="0.2">
      <c r="A2522" s="30">
        <v>23.341649919375602</v>
      </c>
      <c r="C2522" s="30">
        <v>-8.8505488315029099E-4</v>
      </c>
      <c r="G2522" s="30">
        <v>28.7447770849042</v>
      </c>
      <c r="I2522" s="30">
        <v>2.0735555559731702E-3</v>
      </c>
    </row>
    <row r="2523" spans="1:9" x14ac:dyDescent="0.2">
      <c r="A2523" s="30">
        <v>23.373229119375601</v>
      </c>
      <c r="C2523" s="30">
        <v>-8.9566278071723704E-4</v>
      </c>
      <c r="G2523" s="30">
        <v>28.797409090519199</v>
      </c>
      <c r="I2523" s="30">
        <v>2.0228900173086001E-3</v>
      </c>
    </row>
    <row r="2524" spans="1:9" x14ac:dyDescent="0.2">
      <c r="A2524" s="30">
        <v>23.404808319375601</v>
      </c>
      <c r="C2524" s="30">
        <v>-8.3976886956313196E-4</v>
      </c>
      <c r="G2524" s="30">
        <v>28.850041096134198</v>
      </c>
      <c r="I2524" s="30">
        <v>1.9598335364270701E-3</v>
      </c>
    </row>
    <row r="2525" spans="1:9" x14ac:dyDescent="0.2">
      <c r="A2525" s="30">
        <v>23.4363875193756</v>
      </c>
      <c r="C2525" s="30">
        <v>-9.0539208844637802E-4</v>
      </c>
      <c r="G2525" s="30">
        <v>28.902673101749301</v>
      </c>
      <c r="I2525" s="30">
        <v>1.8403880080506601E-3</v>
      </c>
    </row>
    <row r="2526" spans="1:9" x14ac:dyDescent="0.2">
      <c r="A2526" s="30">
        <v>23.4679667193756</v>
      </c>
      <c r="C2526" s="30">
        <v>-9.5550280983466103E-4</v>
      </c>
      <c r="G2526" s="30">
        <v>28.9553051073643</v>
      </c>
      <c r="I2526" s="30">
        <v>1.7959375335015501E-3</v>
      </c>
    </row>
    <row r="2527" spans="1:9" x14ac:dyDescent="0.2">
      <c r="A2527" s="30">
        <v>23.499545919375599</v>
      </c>
      <c r="C2527" s="30">
        <v>-1.02728966184483E-3</v>
      </c>
      <c r="G2527" s="30">
        <v>29.007937112979299</v>
      </c>
      <c r="I2527" s="30">
        <v>1.81266230319814E-3</v>
      </c>
    </row>
    <row r="2528" spans="1:9" x14ac:dyDescent="0.2">
      <c r="A2528" s="30">
        <v>23.531125119375599</v>
      </c>
      <c r="C2528" s="30">
        <v>-1.06256810090686E-3</v>
      </c>
      <c r="G2528" s="30">
        <v>29.069341119530201</v>
      </c>
      <c r="I2528" s="30">
        <v>1.83856357288104E-3</v>
      </c>
    </row>
    <row r="2529" spans="1:9" x14ac:dyDescent="0.2">
      <c r="A2529" s="30">
        <v>23.562704319375602</v>
      </c>
      <c r="C2529" s="30">
        <v>-1.0660896627916101E-3</v>
      </c>
      <c r="G2529" s="30">
        <v>29.1219731251452</v>
      </c>
      <c r="I2529" s="30">
        <v>1.8595366777387199E-3</v>
      </c>
    </row>
    <row r="2530" spans="1:9" x14ac:dyDescent="0.2">
      <c r="A2530" s="30">
        <v>23.594283519375601</v>
      </c>
      <c r="C2530" s="30">
        <v>-9.6322042738968201E-4</v>
      </c>
      <c r="G2530" s="30">
        <v>29.174605130760199</v>
      </c>
      <c r="I2530" s="30">
        <v>1.9386573988865699E-3</v>
      </c>
    </row>
    <row r="2531" spans="1:9" x14ac:dyDescent="0.2">
      <c r="A2531" s="30">
        <v>23.625862719375601</v>
      </c>
      <c r="C2531" s="30">
        <v>-9.0779718447996105E-4</v>
      </c>
      <c r="G2531" s="30">
        <v>29.227237136375201</v>
      </c>
      <c r="I2531" s="30">
        <v>1.9536956568730799E-3</v>
      </c>
    </row>
    <row r="2532" spans="1:9" x14ac:dyDescent="0.2">
      <c r="A2532" s="30">
        <v>23.6574419193756</v>
      </c>
      <c r="C2532" s="30">
        <v>-8.2422611720709001E-4</v>
      </c>
      <c r="G2532" s="30">
        <v>29.279869141990201</v>
      </c>
      <c r="I2532" s="30">
        <v>2.0231165158616101E-3</v>
      </c>
    </row>
    <row r="2533" spans="1:9" x14ac:dyDescent="0.2">
      <c r="A2533" s="30">
        <v>23.6890211193756</v>
      </c>
      <c r="C2533" s="30">
        <v>-8.9246167263275905E-4</v>
      </c>
      <c r="G2533" s="30">
        <v>29.332501147605299</v>
      </c>
      <c r="I2533" s="30">
        <v>2.0513464165417801E-3</v>
      </c>
    </row>
    <row r="2534" spans="1:9" x14ac:dyDescent="0.2">
      <c r="A2534" s="30">
        <v>23.720600319375599</v>
      </c>
      <c r="C2534" s="30">
        <v>-9.2238655089993795E-4</v>
      </c>
      <c r="G2534" s="30">
        <v>29.385133153220298</v>
      </c>
      <c r="I2534" s="30">
        <v>2.0104163195935601E-3</v>
      </c>
    </row>
    <row r="2535" spans="1:9" x14ac:dyDescent="0.2">
      <c r="A2535" s="30">
        <v>23.752179519375598</v>
      </c>
      <c r="C2535" s="30">
        <v>-9.38751481747509E-4</v>
      </c>
      <c r="G2535" s="30">
        <v>29.437765158835301</v>
      </c>
      <c r="I2535" s="30">
        <v>1.9557858588447798E-3</v>
      </c>
    </row>
    <row r="2536" spans="1:9" x14ac:dyDescent="0.2">
      <c r="A2536" s="30">
        <v>23.783758719375601</v>
      </c>
      <c r="C2536" s="30">
        <v>-8.7899006318185305E-4</v>
      </c>
      <c r="G2536" s="30">
        <v>29.4903971644503</v>
      </c>
      <c r="I2536" s="30">
        <v>1.9430138962544701E-3</v>
      </c>
    </row>
    <row r="2537" spans="1:9" x14ac:dyDescent="0.2">
      <c r="A2537" s="30">
        <v>23.815337919375601</v>
      </c>
      <c r="C2537" s="30">
        <v>-8.3409365013999202E-4</v>
      </c>
      <c r="G2537" s="30">
        <v>29.543029170065299</v>
      </c>
      <c r="I2537" s="30">
        <v>2.0294930168707598E-3</v>
      </c>
    </row>
    <row r="2538" spans="1:9" x14ac:dyDescent="0.2">
      <c r="A2538" s="30">
        <v>23.8469171193756</v>
      </c>
      <c r="C2538" s="30">
        <v>-8.5387909324730201E-4</v>
      </c>
      <c r="G2538" s="30">
        <v>29.595661175680402</v>
      </c>
      <c r="I2538" s="30">
        <v>2.0599039379646002E-3</v>
      </c>
    </row>
    <row r="2539" spans="1:9" x14ac:dyDescent="0.2">
      <c r="A2539" s="30">
        <v>23.8784963193756</v>
      </c>
      <c r="C2539" s="30">
        <v>-7.4908567824207202E-4</v>
      </c>
      <c r="G2539" s="30">
        <v>29.648293181295401</v>
      </c>
      <c r="I2539" s="30">
        <v>2.2697248754751302E-3</v>
      </c>
    </row>
    <row r="2540" spans="1:9" x14ac:dyDescent="0.2">
      <c r="A2540" s="30">
        <v>23.910075519375599</v>
      </c>
      <c r="C2540" s="30">
        <v>-7.6726553860300805E-4</v>
      </c>
      <c r="G2540" s="30">
        <v>29.7009251869104</v>
      </c>
      <c r="I2540" s="30">
        <v>2.3384756324238199E-3</v>
      </c>
    </row>
    <row r="2541" spans="1:9" x14ac:dyDescent="0.2">
      <c r="A2541" s="30">
        <v>23.946917919375601</v>
      </c>
      <c r="C2541" s="30">
        <v>-8.3713040328989795E-4</v>
      </c>
      <c r="G2541" s="30">
        <v>29.753557192525399</v>
      </c>
      <c r="I2541" s="30">
        <v>2.3788456815976001E-3</v>
      </c>
    </row>
    <row r="2542" spans="1:9" x14ac:dyDescent="0.2">
      <c r="A2542" s="30">
        <v>23.9784971193756</v>
      </c>
      <c r="C2542" s="30">
        <v>-9.1742174107275099E-4</v>
      </c>
      <c r="G2542" s="30">
        <v>29.806189198140402</v>
      </c>
      <c r="I2542" s="30">
        <v>2.4567050941582702E-3</v>
      </c>
    </row>
    <row r="2543" spans="1:9" x14ac:dyDescent="0.2">
      <c r="A2543" s="30">
        <v>24.010076319375599</v>
      </c>
      <c r="C2543" s="30">
        <v>-9.37221143776717E-4</v>
      </c>
      <c r="G2543" s="30">
        <v>29.8588212037555</v>
      </c>
      <c r="I2543" s="30">
        <v>2.4474414152913602E-3</v>
      </c>
    </row>
    <row r="2544" spans="1:9" x14ac:dyDescent="0.2">
      <c r="A2544" s="30">
        <v>24.041655519375599</v>
      </c>
      <c r="C2544" s="30">
        <v>-8.2566787869495998E-4</v>
      </c>
      <c r="G2544" s="30">
        <v>29.911453209370499</v>
      </c>
      <c r="I2544" s="30">
        <v>2.5163121524286302E-3</v>
      </c>
    </row>
    <row r="2545" spans="1:9" x14ac:dyDescent="0.2">
      <c r="A2545" s="30">
        <v>24.073234719375598</v>
      </c>
      <c r="C2545" s="30">
        <v>-9.0975814612068097E-4</v>
      </c>
      <c r="G2545" s="30">
        <v>29.964085214985499</v>
      </c>
      <c r="I2545" s="30">
        <v>2.5219654739356699E-3</v>
      </c>
    </row>
    <row r="2546" spans="1:9" x14ac:dyDescent="0.2">
      <c r="A2546" s="30">
        <v>24.104813919375601</v>
      </c>
      <c r="C2546" s="30">
        <v>-1.0099389840788099E-3</v>
      </c>
      <c r="G2546" s="30">
        <v>30.016717220600501</v>
      </c>
      <c r="I2546" s="30">
        <v>2.5877612052642401E-3</v>
      </c>
    </row>
    <row r="2547" spans="1:9" x14ac:dyDescent="0.2">
      <c r="A2547" s="30">
        <v>24.136393119375601</v>
      </c>
      <c r="C2547" s="30">
        <v>-1.0575774734025501E-3</v>
      </c>
      <c r="G2547" s="30">
        <v>30.0693492262155</v>
      </c>
      <c r="I2547" s="30">
        <v>2.6734121728810502E-3</v>
      </c>
    </row>
    <row r="2548" spans="1:9" x14ac:dyDescent="0.2">
      <c r="A2548" s="30">
        <v>24.1679723193756</v>
      </c>
      <c r="C2548" s="30">
        <v>-1.10097016740471E-3</v>
      </c>
      <c r="G2548" s="30">
        <v>30.121981231830599</v>
      </c>
      <c r="I2548" s="30">
        <v>2.7478453756108602E-3</v>
      </c>
    </row>
    <row r="2549" spans="1:9" x14ac:dyDescent="0.2">
      <c r="A2549" s="30">
        <v>24.1995515193756</v>
      </c>
      <c r="C2549" s="30">
        <v>-1.15795627343337E-3</v>
      </c>
      <c r="G2549" s="30">
        <v>30.174613237445602</v>
      </c>
      <c r="I2549" s="30">
        <v>2.9466899719208599E-3</v>
      </c>
    </row>
    <row r="2550" spans="1:9" x14ac:dyDescent="0.2">
      <c r="A2550" s="30">
        <v>24.231130719375599</v>
      </c>
      <c r="C2550" s="30">
        <v>-1.30412891839846E-3</v>
      </c>
      <c r="G2550" s="30">
        <v>30.227245243060601</v>
      </c>
      <c r="I2550" s="30">
        <v>3.20975278974141E-3</v>
      </c>
    </row>
    <row r="2551" spans="1:9" x14ac:dyDescent="0.2">
      <c r="A2551" s="30">
        <v>24.262709919375599</v>
      </c>
      <c r="C2551" s="30">
        <v>-1.32117160505455E-3</v>
      </c>
      <c r="G2551" s="30">
        <v>30.2798772486756</v>
      </c>
      <c r="I2551" s="30">
        <v>3.4646777337271101E-3</v>
      </c>
    </row>
    <row r="2552" spans="1:9" x14ac:dyDescent="0.2">
      <c r="A2552" s="30">
        <v>24.294289119375598</v>
      </c>
      <c r="C2552" s="30">
        <v>-1.18250543470405E-3</v>
      </c>
      <c r="G2552" s="30">
        <v>30.332509254290599</v>
      </c>
      <c r="I2552" s="30">
        <v>3.76887176365222E-3</v>
      </c>
    </row>
    <row r="2553" spans="1:9" x14ac:dyDescent="0.2">
      <c r="A2553" s="30">
        <v>24.325868319375601</v>
      </c>
      <c r="C2553" s="30">
        <v>-1.1557330042181999E-3</v>
      </c>
      <c r="G2553" s="30">
        <v>30.393913260841501</v>
      </c>
      <c r="I2553" s="30">
        <v>4.0157960312733904E-3</v>
      </c>
    </row>
    <row r="2554" spans="1:9" x14ac:dyDescent="0.2">
      <c r="A2554" s="30">
        <v>24.357447519375601</v>
      </c>
      <c r="C2554" s="30">
        <v>-1.2017242770059899E-3</v>
      </c>
      <c r="G2554" s="30">
        <v>30.420229263648999</v>
      </c>
      <c r="I2554" s="30">
        <v>4.1511143361629404E-3</v>
      </c>
    </row>
    <row r="2555" spans="1:9" x14ac:dyDescent="0.2">
      <c r="A2555" s="30">
        <v>24.3890267193756</v>
      </c>
      <c r="C2555" s="30">
        <v>-1.3009350336453699E-3</v>
      </c>
      <c r="G2555" s="30">
        <v>30.4465452664565</v>
      </c>
      <c r="I2555" s="30">
        <v>4.2702978368672397E-3</v>
      </c>
    </row>
    <row r="2556" spans="1:9" x14ac:dyDescent="0.2">
      <c r="A2556" s="30">
        <v>24.4206059193756</v>
      </c>
      <c r="C2556" s="30">
        <v>-1.33340499580128E-3</v>
      </c>
      <c r="G2556" s="30">
        <v>30.499177272071499</v>
      </c>
      <c r="I2556" s="30">
        <v>4.5099637594554296E-3</v>
      </c>
    </row>
    <row r="2557" spans="1:9" x14ac:dyDescent="0.2">
      <c r="A2557" s="30">
        <v>24.452185119375599</v>
      </c>
      <c r="C2557" s="30">
        <v>-1.2963856383877001E-3</v>
      </c>
      <c r="G2557" s="30">
        <v>30.551809277686601</v>
      </c>
      <c r="I2557" s="30">
        <v>4.7317186935951997E-3</v>
      </c>
    </row>
    <row r="2558" spans="1:9" x14ac:dyDescent="0.2">
      <c r="A2558" s="30">
        <v>24.483764319375599</v>
      </c>
      <c r="C2558" s="30">
        <v>-1.32383879185093E-3</v>
      </c>
      <c r="G2558" s="30">
        <v>30.6044412833016</v>
      </c>
      <c r="I2558" s="30">
        <v>5.0827061548387401E-3</v>
      </c>
    </row>
    <row r="2559" spans="1:9" x14ac:dyDescent="0.2">
      <c r="A2559" s="30">
        <v>24.515343519375602</v>
      </c>
      <c r="C2559" s="30">
        <v>-1.35232620155293E-3</v>
      </c>
      <c r="G2559" s="30">
        <v>30.6570732889166</v>
      </c>
      <c r="I2559" s="30">
        <v>5.5808381415847598E-3</v>
      </c>
    </row>
    <row r="2560" spans="1:9" x14ac:dyDescent="0.2">
      <c r="A2560" s="30">
        <v>24.552185919375599</v>
      </c>
      <c r="C2560" s="30">
        <v>-1.36023848852985E-3</v>
      </c>
      <c r="G2560" s="30">
        <v>30.709705294531599</v>
      </c>
      <c r="I2560" s="30">
        <v>6.3856901465048502E-3</v>
      </c>
    </row>
    <row r="2561" spans="1:9" x14ac:dyDescent="0.2">
      <c r="A2561" s="30">
        <v>24.583765119375599</v>
      </c>
      <c r="C2561" s="30">
        <v>-1.23724302861518E-3</v>
      </c>
      <c r="G2561" s="30">
        <v>30.762337300146601</v>
      </c>
      <c r="I2561" s="30">
        <v>7.1978854176344203E-3</v>
      </c>
    </row>
    <row r="2562" spans="1:9" x14ac:dyDescent="0.2">
      <c r="A2562" s="30">
        <v>24.615344319375598</v>
      </c>
      <c r="C2562" s="30">
        <v>-1.1180997192882099E-3</v>
      </c>
      <c r="G2562" s="30">
        <v>30.8149693057617</v>
      </c>
      <c r="I2562" s="30">
        <v>8.1905001904349697E-3</v>
      </c>
    </row>
    <row r="2563" spans="1:9" x14ac:dyDescent="0.2">
      <c r="A2563" s="30">
        <v>24.646923519375601</v>
      </c>
      <c r="C2563" s="30">
        <v>-1.15827907483573E-3</v>
      </c>
      <c r="G2563" s="30">
        <v>30.867601311376699</v>
      </c>
      <c r="I2563" s="30">
        <v>9.2726743416580003E-3</v>
      </c>
    </row>
    <row r="2564" spans="1:9" x14ac:dyDescent="0.2">
      <c r="A2564" s="30">
        <v>24.678502719375601</v>
      </c>
      <c r="C2564" s="30">
        <v>-1.1813360305407E-3</v>
      </c>
      <c r="G2564" s="30">
        <v>30.90268931512</v>
      </c>
      <c r="I2564" s="30">
        <v>1.0087662513018901E-2</v>
      </c>
    </row>
    <row r="2565" spans="1:9" x14ac:dyDescent="0.2">
      <c r="A2565" s="30">
        <v>24.7100819193756</v>
      </c>
      <c r="C2565" s="30">
        <v>-1.311335744766E-3</v>
      </c>
      <c r="G2565" s="30">
        <v>30.920233316991698</v>
      </c>
      <c r="I2565" s="30">
        <v>1.0550015126831199E-2</v>
      </c>
    </row>
    <row r="2566" spans="1:9" x14ac:dyDescent="0.2">
      <c r="A2566" s="30">
        <v>24.7416611193756</v>
      </c>
      <c r="C2566" s="30">
        <v>-1.4532992981570001E-3</v>
      </c>
      <c r="G2566" s="30">
        <v>30.972865322606701</v>
      </c>
      <c r="I2566" s="30">
        <v>1.2103628439822701E-2</v>
      </c>
    </row>
    <row r="2567" spans="1:9" x14ac:dyDescent="0.2">
      <c r="A2567" s="30">
        <v>24.773240319375599</v>
      </c>
      <c r="C2567" s="30">
        <v>-1.54914559689329E-3</v>
      </c>
      <c r="G2567" s="30">
        <v>31.007953326350101</v>
      </c>
      <c r="I2567" s="30">
        <v>1.32183707101339E-2</v>
      </c>
    </row>
    <row r="2568" spans="1:9" x14ac:dyDescent="0.2">
      <c r="A2568" s="30">
        <v>24.804819519375599</v>
      </c>
      <c r="C2568" s="30">
        <v>-1.55042359889938E-3</v>
      </c>
      <c r="G2568" s="30">
        <v>31.0254973282217</v>
      </c>
      <c r="I2568" s="30">
        <v>1.38127137786761E-2</v>
      </c>
    </row>
    <row r="2569" spans="1:9" x14ac:dyDescent="0.2">
      <c r="A2569" s="30">
        <v>24.836398719375602</v>
      </c>
      <c r="C2569" s="30">
        <v>-1.50786955105426E-3</v>
      </c>
      <c r="G2569" s="30">
        <v>31.078129333836799</v>
      </c>
      <c r="I2569" s="30">
        <v>1.56203042802186E-2</v>
      </c>
    </row>
    <row r="2570" spans="1:9" x14ac:dyDescent="0.2">
      <c r="A2570" s="30">
        <v>24.867977919375601</v>
      </c>
      <c r="C2570" s="30">
        <v>-1.4421960985661201E-3</v>
      </c>
      <c r="G2570" s="30">
        <v>31.086901334772602</v>
      </c>
      <c r="I2570" s="30">
        <v>1.5934133341812901E-2</v>
      </c>
    </row>
    <row r="2571" spans="1:9" x14ac:dyDescent="0.2">
      <c r="A2571" s="30">
        <v>24.899557119375601</v>
      </c>
      <c r="C2571" s="30">
        <v>-1.3788843397637E-3</v>
      </c>
      <c r="G2571" s="30">
        <v>31.130761339451801</v>
      </c>
      <c r="I2571" s="30">
        <v>1.76124934655034E-2</v>
      </c>
    </row>
    <row r="2572" spans="1:9" x14ac:dyDescent="0.2">
      <c r="A2572" s="30">
        <v>24.9311363193756</v>
      </c>
      <c r="C2572" s="30">
        <v>-1.3468087119580599E-3</v>
      </c>
      <c r="G2572" s="30">
        <v>31.165849343195099</v>
      </c>
      <c r="I2572" s="30">
        <v>1.8977167076438501E-2</v>
      </c>
    </row>
    <row r="2573" spans="1:9" x14ac:dyDescent="0.2">
      <c r="A2573" s="30">
        <v>24.9627155193756</v>
      </c>
      <c r="C2573" s="30">
        <v>-1.4225915264172999E-3</v>
      </c>
      <c r="G2573" s="30">
        <v>31.183393345066801</v>
      </c>
      <c r="I2573" s="30">
        <v>1.9670552005146599E-2</v>
      </c>
    </row>
    <row r="2574" spans="1:9" x14ac:dyDescent="0.2">
      <c r="A2574" s="30">
        <v>24.994294719375599</v>
      </c>
      <c r="C2574" s="30">
        <v>-1.51328102275488E-3</v>
      </c>
      <c r="G2574" s="30">
        <v>31.2360253506818</v>
      </c>
      <c r="I2574" s="30">
        <v>2.1765840397045402E-2</v>
      </c>
    </row>
    <row r="2575" spans="1:9" x14ac:dyDescent="0.2">
      <c r="A2575" s="30">
        <v>25.025873919375599</v>
      </c>
      <c r="C2575" s="30">
        <v>-1.4590731843410699E-3</v>
      </c>
      <c r="G2575" s="30">
        <v>31.244797351617699</v>
      </c>
      <c r="I2575" s="30">
        <v>2.2114268903728501E-2</v>
      </c>
    </row>
    <row r="2576" spans="1:9" x14ac:dyDescent="0.2">
      <c r="A2576" s="30">
        <v>25.057453119375602</v>
      </c>
      <c r="C2576" s="30">
        <v>-1.3124424965986899E-3</v>
      </c>
      <c r="G2576" s="30">
        <v>31.288657356296799</v>
      </c>
      <c r="I2576" s="30">
        <v>2.3987881393082E-2</v>
      </c>
    </row>
    <row r="2577" spans="1:9" x14ac:dyDescent="0.2">
      <c r="A2577" s="30">
        <v>25.089032319375601</v>
      </c>
      <c r="C2577" s="30">
        <v>-1.2223057680359401E-3</v>
      </c>
      <c r="G2577" s="30">
        <v>31.3149733591044</v>
      </c>
      <c r="I2577" s="30">
        <v>2.5154362931636899E-2</v>
      </c>
    </row>
    <row r="2578" spans="1:9" x14ac:dyDescent="0.2">
      <c r="A2578" s="30">
        <v>25.120611519375601</v>
      </c>
      <c r="C2578" s="30">
        <v>-1.37339392384651E-3</v>
      </c>
      <c r="G2578" s="30">
        <v>31.341289361911901</v>
      </c>
      <c r="I2578" s="30">
        <v>2.6349886981422099E-2</v>
      </c>
    </row>
    <row r="2579" spans="1:9" x14ac:dyDescent="0.2">
      <c r="A2579" s="30">
        <v>25.157453919375602</v>
      </c>
      <c r="C2579" s="30">
        <v>-1.5232612899655001E-3</v>
      </c>
      <c r="G2579" s="30">
        <v>31.376377365655198</v>
      </c>
      <c r="I2579" s="30">
        <v>2.79580859271111E-2</v>
      </c>
    </row>
    <row r="2580" spans="1:9" x14ac:dyDescent="0.2">
      <c r="A2580" s="30">
        <v>25.189033119375601</v>
      </c>
      <c r="C2580" s="30">
        <v>-1.6046030529754301E-3</v>
      </c>
      <c r="G2580" s="30">
        <v>31.3939213675269</v>
      </c>
      <c r="I2580" s="30">
        <v>2.8728391343943602E-2</v>
      </c>
    </row>
    <row r="2581" spans="1:9" x14ac:dyDescent="0.2">
      <c r="A2581" s="30">
        <v>25.194296319375599</v>
      </c>
      <c r="C2581" s="30">
        <v>-1.6093298551011501E-3</v>
      </c>
      <c r="G2581" s="30">
        <v>31.446553373141899</v>
      </c>
      <c r="I2581" s="30">
        <v>3.0914114312419801E-2</v>
      </c>
    </row>
    <row r="2582" spans="1:9" x14ac:dyDescent="0.2">
      <c r="A2582" s="30">
        <v>25.220612319375601</v>
      </c>
      <c r="C2582" s="30">
        <v>-1.658992264838E-3</v>
      </c>
      <c r="G2582" s="30">
        <v>31.499185378756899</v>
      </c>
      <c r="I2582" s="30">
        <v>3.3076064567659803E-2</v>
      </c>
    </row>
    <row r="2583" spans="1:9" x14ac:dyDescent="0.2">
      <c r="A2583" s="30">
        <v>25.2521915193756</v>
      </c>
      <c r="C2583" s="30">
        <v>-1.60972874474706E-3</v>
      </c>
      <c r="G2583" s="30">
        <v>31.5167293806286</v>
      </c>
      <c r="I2583" s="30">
        <v>3.3798860827243302E-2</v>
      </c>
    </row>
    <row r="2584" spans="1:9" x14ac:dyDescent="0.2">
      <c r="A2584" s="30">
        <v>25.267981119375602</v>
      </c>
      <c r="C2584" s="30">
        <v>-1.59137254075714E-3</v>
      </c>
      <c r="G2584" s="30">
        <v>31.551817384371901</v>
      </c>
      <c r="I2584" s="30">
        <v>3.5274572787732002E-2</v>
      </c>
    </row>
    <row r="2585" spans="1:9" x14ac:dyDescent="0.2">
      <c r="A2585" s="30">
        <v>25.2837707193756</v>
      </c>
      <c r="C2585" s="30">
        <v>-1.4935651799430499E-3</v>
      </c>
      <c r="G2585" s="30">
        <v>31.586905388115301</v>
      </c>
      <c r="I2585" s="30">
        <v>3.6742796199458298E-2</v>
      </c>
    </row>
    <row r="2586" spans="1:9" x14ac:dyDescent="0.2">
      <c r="A2586" s="30">
        <v>25.315349919375599</v>
      </c>
      <c r="C2586" s="30">
        <v>-1.4426783090631401E-3</v>
      </c>
      <c r="G2586" s="30">
        <v>31.604449389987</v>
      </c>
      <c r="I2586" s="30">
        <v>3.7441946617412E-2</v>
      </c>
    </row>
    <row r="2587" spans="1:9" x14ac:dyDescent="0.2">
      <c r="A2587" s="30">
        <v>25.346929119375599</v>
      </c>
      <c r="C2587" s="30">
        <v>-1.46252075987282E-3</v>
      </c>
      <c r="G2587" s="30">
        <v>31.657081395601999</v>
      </c>
      <c r="I2587" s="30">
        <v>3.9521523468424802E-2</v>
      </c>
    </row>
    <row r="2588" spans="1:9" x14ac:dyDescent="0.2">
      <c r="A2588" s="30">
        <v>25.378508319375602</v>
      </c>
      <c r="C2588" s="30">
        <v>-1.52152606912493E-3</v>
      </c>
      <c r="G2588" s="30">
        <v>31.665853396537798</v>
      </c>
      <c r="I2588" s="30">
        <v>3.9853210226639298E-2</v>
      </c>
    </row>
    <row r="2589" spans="1:9" x14ac:dyDescent="0.2">
      <c r="A2589" s="30">
        <v>25.410087519375601</v>
      </c>
      <c r="C2589" s="30">
        <v>-1.54019706301621E-3</v>
      </c>
      <c r="G2589" s="30">
        <v>31.718485402152801</v>
      </c>
      <c r="I2589" s="30">
        <v>4.1769103852290303E-2</v>
      </c>
    </row>
    <row r="2590" spans="1:9" x14ac:dyDescent="0.2">
      <c r="A2590" s="30">
        <v>25.441666719375601</v>
      </c>
      <c r="C2590" s="30">
        <v>-1.5409451094045301E-3</v>
      </c>
      <c r="G2590" s="30">
        <v>31.744801404960398</v>
      </c>
      <c r="I2590" s="30">
        <v>4.2670831059988597E-2</v>
      </c>
    </row>
    <row r="2591" spans="1:9" x14ac:dyDescent="0.2">
      <c r="A2591" s="30">
        <v>25.4732459193756</v>
      </c>
      <c r="C2591" s="30">
        <v>-1.5797237451964899E-3</v>
      </c>
      <c r="G2591" s="30">
        <v>31.7711174077679</v>
      </c>
      <c r="I2591" s="30">
        <v>4.3489052816997803E-2</v>
      </c>
    </row>
    <row r="2592" spans="1:9" x14ac:dyDescent="0.2">
      <c r="A2592" s="30">
        <v>25.4837723193756</v>
      </c>
      <c r="C2592" s="30">
        <v>-1.62092755207001E-3</v>
      </c>
      <c r="G2592" s="30">
        <v>31.823749413382899</v>
      </c>
      <c r="I2592" s="30">
        <v>4.4986303114687001E-2</v>
      </c>
    </row>
    <row r="2593" spans="1:9" x14ac:dyDescent="0.2">
      <c r="A2593" s="30">
        <v>25.504825119375599</v>
      </c>
      <c r="C2593" s="30">
        <v>-1.6518656831477701E-3</v>
      </c>
      <c r="G2593" s="30">
        <v>31.8500654161904</v>
      </c>
      <c r="I2593" s="30">
        <v>4.5604881385824698E-2</v>
      </c>
    </row>
    <row r="2594" spans="1:9" x14ac:dyDescent="0.2">
      <c r="A2594" s="30">
        <v>25.536404319375599</v>
      </c>
      <c r="C2594" s="30">
        <v>-1.8151403545783699E-3</v>
      </c>
      <c r="G2594" s="30">
        <v>31.876381418997902</v>
      </c>
      <c r="I2594" s="30">
        <v>4.6144655295488897E-2</v>
      </c>
    </row>
    <row r="2595" spans="1:9" x14ac:dyDescent="0.2">
      <c r="A2595" s="30">
        <v>25.567983519375598</v>
      </c>
      <c r="C2595" s="30">
        <v>-1.8440416028332801E-3</v>
      </c>
      <c r="G2595" s="30">
        <v>31.929013424612901</v>
      </c>
      <c r="I2595" s="30">
        <v>4.7091230738413502E-2</v>
      </c>
    </row>
    <row r="2596" spans="1:9" x14ac:dyDescent="0.2">
      <c r="A2596" s="30">
        <v>25.599562719375601</v>
      </c>
      <c r="C2596" s="30">
        <v>-1.7653542573047201E-3</v>
      </c>
      <c r="G2596" s="30">
        <v>31.9816454302279</v>
      </c>
      <c r="I2596" s="30">
        <v>4.7682092088434498E-2</v>
      </c>
    </row>
    <row r="2597" spans="1:9" x14ac:dyDescent="0.2">
      <c r="A2597" s="30">
        <v>25.631141919375601</v>
      </c>
      <c r="C2597" s="30">
        <v>-1.6925566569970601E-3</v>
      </c>
      <c r="G2597" s="30">
        <v>32.034277435843002</v>
      </c>
      <c r="I2597" s="30">
        <v>4.80382322717205E-2</v>
      </c>
    </row>
    <row r="2598" spans="1:9" x14ac:dyDescent="0.2">
      <c r="A2598" s="30">
        <v>25.6627211193756</v>
      </c>
      <c r="C2598" s="30">
        <v>-1.6547943461132999E-3</v>
      </c>
      <c r="G2598" s="30">
        <v>32.086909441457998</v>
      </c>
      <c r="I2598" s="30">
        <v>4.8263066226128401E-2</v>
      </c>
    </row>
    <row r="2599" spans="1:9" x14ac:dyDescent="0.2">
      <c r="A2599" s="30">
        <v>25.6837739193756</v>
      </c>
      <c r="C2599" s="30">
        <v>-1.6027812784435501E-3</v>
      </c>
      <c r="G2599" s="30">
        <v>32.139541447073</v>
      </c>
      <c r="I2599" s="30">
        <v>4.8104040094551E-2</v>
      </c>
    </row>
    <row r="2600" spans="1:9" x14ac:dyDescent="0.2">
      <c r="A2600" s="30">
        <v>25.6943003193756</v>
      </c>
      <c r="C2600" s="30">
        <v>-1.58497434692032E-3</v>
      </c>
      <c r="G2600" s="30">
        <v>32.192173452688003</v>
      </c>
      <c r="I2600" s="30">
        <v>4.76342524659688E-2</v>
      </c>
    </row>
    <row r="2601" spans="1:9" x14ac:dyDescent="0.2">
      <c r="A2601" s="30">
        <v>25.725879519375599</v>
      </c>
      <c r="C2601" s="30">
        <v>-1.5920860498857699E-3</v>
      </c>
      <c r="G2601" s="30">
        <v>32.244805458302999</v>
      </c>
      <c r="I2601" s="30">
        <v>4.68938063041381E-2</v>
      </c>
    </row>
    <row r="2602" spans="1:9" x14ac:dyDescent="0.2">
      <c r="A2602" s="30">
        <v>25.731142719375601</v>
      </c>
      <c r="C2602" s="30">
        <v>-1.6128174574030099E-3</v>
      </c>
      <c r="G2602" s="30">
        <v>32.297437463918101</v>
      </c>
      <c r="I2602" s="30">
        <v>4.5858525677046402E-2</v>
      </c>
    </row>
    <row r="2603" spans="1:9" x14ac:dyDescent="0.2">
      <c r="A2603" s="30">
        <v>25.762721919375601</v>
      </c>
      <c r="C2603" s="30">
        <v>-1.70393866677153E-3</v>
      </c>
      <c r="G2603" s="30">
        <v>32.3149814657897</v>
      </c>
      <c r="I2603" s="30">
        <v>4.5431746980710098E-2</v>
      </c>
    </row>
    <row r="2604" spans="1:9" x14ac:dyDescent="0.2">
      <c r="A2604" s="30">
        <v>25.7943011193756</v>
      </c>
      <c r="C2604" s="30">
        <v>-1.76992526723479E-3</v>
      </c>
      <c r="G2604" s="30">
        <v>32.350069469533103</v>
      </c>
      <c r="I2604" s="30">
        <v>4.4531085858561699E-2</v>
      </c>
    </row>
    <row r="2605" spans="1:9" x14ac:dyDescent="0.2">
      <c r="A2605" s="30">
        <v>25.825880319375599</v>
      </c>
      <c r="C2605" s="30">
        <v>-1.64651229852533E-3</v>
      </c>
      <c r="G2605" s="30">
        <v>32.402701475148099</v>
      </c>
      <c r="I2605" s="30">
        <v>4.2962989851381403E-2</v>
      </c>
    </row>
    <row r="2606" spans="1:9" x14ac:dyDescent="0.2">
      <c r="A2606" s="30">
        <v>25.857459519375599</v>
      </c>
      <c r="C2606" s="30">
        <v>-1.6422754727817999E-3</v>
      </c>
      <c r="G2606" s="30">
        <v>32.420245477019797</v>
      </c>
      <c r="I2606" s="30">
        <v>4.2425034220244802E-2</v>
      </c>
    </row>
    <row r="2607" spans="1:9" x14ac:dyDescent="0.2">
      <c r="A2607" s="30">
        <v>25.889038719375598</v>
      </c>
      <c r="C2607" s="30">
        <v>-1.62342862685976E-3</v>
      </c>
      <c r="G2607" s="30">
        <v>32.455333480763102</v>
      </c>
      <c r="I2607" s="30">
        <v>4.1345356586435601E-2</v>
      </c>
    </row>
    <row r="2608" spans="1:9" x14ac:dyDescent="0.2">
      <c r="A2608" s="30">
        <v>25.920617919375601</v>
      </c>
      <c r="C2608" s="30">
        <v>-1.64990660545507E-3</v>
      </c>
      <c r="G2608" s="30">
        <v>32.507965486378097</v>
      </c>
      <c r="I2608" s="30">
        <v>3.9709832032848502E-2</v>
      </c>
    </row>
    <row r="2609" spans="1:9" x14ac:dyDescent="0.2">
      <c r="A2609" s="30">
        <v>25.952197119375601</v>
      </c>
      <c r="C2609" s="30">
        <v>-1.6772272780921399E-3</v>
      </c>
      <c r="G2609" s="30">
        <v>32.516737487314003</v>
      </c>
      <c r="I2609" s="30">
        <v>3.9449124855421E-2</v>
      </c>
    </row>
    <row r="2610" spans="1:9" x14ac:dyDescent="0.2">
      <c r="A2610" s="30">
        <v>25.9837763193756</v>
      </c>
      <c r="C2610" s="30">
        <v>-1.5945570517405801E-3</v>
      </c>
      <c r="G2610" s="30">
        <v>32.5605974919932</v>
      </c>
      <c r="I2610" s="30">
        <v>3.8080356170543603E-2</v>
      </c>
    </row>
    <row r="2611" spans="1:9" x14ac:dyDescent="0.2">
      <c r="A2611" s="30">
        <v>26.0153555193756</v>
      </c>
      <c r="C2611" s="30">
        <v>-1.6000631403987799E-3</v>
      </c>
      <c r="G2611" s="30">
        <v>32.604457496672303</v>
      </c>
      <c r="I2611" s="30">
        <v>3.6474264027991997E-2</v>
      </c>
    </row>
    <row r="2612" spans="1:9" x14ac:dyDescent="0.2">
      <c r="A2612" s="30">
        <v>26.020618719375602</v>
      </c>
      <c r="C2612" s="30">
        <v>-1.6075243092930199E-3</v>
      </c>
      <c r="G2612" s="30">
        <v>32.613229497608202</v>
      </c>
      <c r="I2612" s="30">
        <v>3.6132666881818397E-2</v>
      </c>
    </row>
    <row r="2613" spans="1:9" x14ac:dyDescent="0.2">
      <c r="A2613" s="30">
        <v>26.046934719375599</v>
      </c>
      <c r="C2613" s="30">
        <v>-1.65926911050483E-3</v>
      </c>
      <c r="G2613" s="30">
        <v>32.665861503223198</v>
      </c>
      <c r="I2613" s="30">
        <v>3.4047208786350001E-2</v>
      </c>
    </row>
    <row r="2614" spans="1:9" x14ac:dyDescent="0.2">
      <c r="A2614" s="30">
        <v>26.078513919375599</v>
      </c>
      <c r="C2614" s="30">
        <v>-1.7299595907179701E-3</v>
      </c>
      <c r="G2614" s="30">
        <v>32.683405505094903</v>
      </c>
      <c r="I2614" s="30">
        <v>3.3352975937669102E-2</v>
      </c>
    </row>
    <row r="2615" spans="1:9" x14ac:dyDescent="0.2">
      <c r="A2615" s="30">
        <v>26.110093119375598</v>
      </c>
      <c r="C2615" s="30">
        <v>-1.71114566841383E-3</v>
      </c>
      <c r="G2615" s="30">
        <v>32.718493508838201</v>
      </c>
      <c r="I2615" s="30">
        <v>3.1945450920678298E-2</v>
      </c>
    </row>
    <row r="2616" spans="1:9" x14ac:dyDescent="0.2">
      <c r="A2616" s="30">
        <v>26.1364091193756</v>
      </c>
      <c r="C2616" s="30">
        <v>-1.6005941083702599E-3</v>
      </c>
      <c r="G2616" s="30">
        <v>32.753581512581597</v>
      </c>
      <c r="I2616" s="30">
        <v>3.05182176123753E-2</v>
      </c>
    </row>
    <row r="2617" spans="1:9" x14ac:dyDescent="0.2">
      <c r="A2617" s="30">
        <v>26.141672319375601</v>
      </c>
      <c r="C2617" s="30">
        <v>-1.58172719200465E-3</v>
      </c>
      <c r="G2617" s="30">
        <v>32.771125514453203</v>
      </c>
      <c r="I2617" s="30">
        <v>2.9836199681109302E-2</v>
      </c>
    </row>
    <row r="2618" spans="1:9" x14ac:dyDescent="0.2">
      <c r="A2618" s="30">
        <v>26.173251519375601</v>
      </c>
      <c r="C2618" s="30">
        <v>-1.5777056987454001E-3</v>
      </c>
      <c r="G2618" s="30">
        <v>32.823757520068298</v>
      </c>
      <c r="I2618" s="30">
        <v>2.7811435753342301E-2</v>
      </c>
    </row>
    <row r="2619" spans="1:9" x14ac:dyDescent="0.2">
      <c r="A2619" s="30">
        <v>26.2048307193756</v>
      </c>
      <c r="C2619" s="30">
        <v>-1.54109903994181E-3</v>
      </c>
      <c r="G2619" s="30">
        <v>32.832529521004098</v>
      </c>
      <c r="I2619" s="30">
        <v>2.7473412506793599E-2</v>
      </c>
    </row>
    <row r="2620" spans="1:9" x14ac:dyDescent="0.2">
      <c r="A2620" s="30">
        <v>26.2364099193756</v>
      </c>
      <c r="C2620" s="30">
        <v>-1.57983820322064E-3</v>
      </c>
      <c r="G2620" s="30">
        <v>32.876389525683301</v>
      </c>
      <c r="I2620" s="30">
        <v>2.5712114973169001E-2</v>
      </c>
    </row>
    <row r="2621" spans="1:9" x14ac:dyDescent="0.2">
      <c r="A2621" s="30">
        <v>26.267989119375599</v>
      </c>
      <c r="C2621" s="30">
        <v>-1.5412889492723101E-3</v>
      </c>
      <c r="G2621" s="30">
        <v>32.902705528490799</v>
      </c>
      <c r="I2621" s="30">
        <v>2.47286274441561E-2</v>
      </c>
    </row>
    <row r="2622" spans="1:9" x14ac:dyDescent="0.2">
      <c r="A2622" s="30">
        <v>26.299568319375599</v>
      </c>
      <c r="C2622" s="30">
        <v>-1.44212410169824E-3</v>
      </c>
      <c r="G2622" s="30">
        <v>32.929021531298297</v>
      </c>
      <c r="I2622" s="30">
        <v>2.37467269320049E-2</v>
      </c>
    </row>
    <row r="2623" spans="1:9" x14ac:dyDescent="0.2">
      <c r="A2623" s="30">
        <v>26.331147519375602</v>
      </c>
      <c r="C2623" s="30">
        <v>-1.40698950683839E-3</v>
      </c>
      <c r="G2623" s="30">
        <v>32.981653536913299</v>
      </c>
      <c r="I2623" s="30">
        <v>2.1942131466260499E-2</v>
      </c>
    </row>
    <row r="2624" spans="1:9" x14ac:dyDescent="0.2">
      <c r="A2624" s="30">
        <v>26.367989919375599</v>
      </c>
      <c r="C2624" s="30">
        <v>-1.35034291661724E-3</v>
      </c>
      <c r="G2624" s="30">
        <v>32.990425537849198</v>
      </c>
      <c r="I2624" s="30">
        <v>2.16363131094944E-2</v>
      </c>
    </row>
    <row r="2625" spans="1:9" x14ac:dyDescent="0.2">
      <c r="A2625" s="30">
        <v>26.399569119375599</v>
      </c>
      <c r="C2625" s="30">
        <v>-1.3354366437093601E-3</v>
      </c>
      <c r="G2625" s="30">
        <v>33.043057543464201</v>
      </c>
      <c r="I2625" s="30">
        <v>1.98581943181208E-2</v>
      </c>
    </row>
    <row r="2626" spans="1:9" x14ac:dyDescent="0.2">
      <c r="A2626" s="30">
        <v>26.431148319375598</v>
      </c>
      <c r="C2626" s="30">
        <v>-1.3227472848967999E-3</v>
      </c>
      <c r="G2626" s="30">
        <v>33.078145547207498</v>
      </c>
      <c r="I2626" s="30">
        <v>1.8751749998003501E-2</v>
      </c>
    </row>
    <row r="2627" spans="1:9" x14ac:dyDescent="0.2">
      <c r="A2627" s="30">
        <v>26.462727519375601</v>
      </c>
      <c r="C2627" s="30">
        <v>-1.25770909626508E-3</v>
      </c>
      <c r="G2627" s="30">
        <v>33.095689549079196</v>
      </c>
      <c r="I2627" s="30">
        <v>1.8167318670495598E-2</v>
      </c>
    </row>
    <row r="2628" spans="1:9" x14ac:dyDescent="0.2">
      <c r="A2628" s="30">
        <v>26.494306719375601</v>
      </c>
      <c r="C2628" s="30">
        <v>-1.26599636499074E-3</v>
      </c>
      <c r="G2628" s="30">
        <v>33.148321554694199</v>
      </c>
      <c r="I2628" s="30">
        <v>1.6516653633051701E-2</v>
      </c>
    </row>
    <row r="2629" spans="1:9" x14ac:dyDescent="0.2">
      <c r="A2629" s="30">
        <v>26.5258859193756</v>
      </c>
      <c r="C2629" s="30">
        <v>-1.24075029480155E-3</v>
      </c>
      <c r="G2629" s="30">
        <v>33.174637557501697</v>
      </c>
      <c r="I2629" s="30">
        <v>1.5704132723956699E-2</v>
      </c>
    </row>
    <row r="2630" spans="1:9" x14ac:dyDescent="0.2">
      <c r="A2630" s="30">
        <v>26.5574651193756</v>
      </c>
      <c r="C2630" s="30">
        <v>-1.16929687978364E-3</v>
      </c>
      <c r="G2630" s="30">
        <v>33.200953560309202</v>
      </c>
      <c r="I2630" s="30">
        <v>1.49156095860986E-2</v>
      </c>
    </row>
    <row r="2631" spans="1:9" x14ac:dyDescent="0.2">
      <c r="A2631" s="30">
        <v>26.589044319375599</v>
      </c>
      <c r="C2631" s="30">
        <v>-1.09681786089174E-3</v>
      </c>
      <c r="G2631" s="30">
        <v>33.253585565924297</v>
      </c>
      <c r="I2631" s="30">
        <v>1.3479147959020299E-2</v>
      </c>
    </row>
    <row r="2632" spans="1:9" x14ac:dyDescent="0.2">
      <c r="A2632" s="30">
        <v>26.620623519375599</v>
      </c>
      <c r="C2632" s="30">
        <v>-1.0404336010600701E-3</v>
      </c>
      <c r="G2632" s="30">
        <v>33.279901568731802</v>
      </c>
      <c r="I2632" s="30">
        <v>1.2794056971060201E-2</v>
      </c>
    </row>
    <row r="2633" spans="1:9" x14ac:dyDescent="0.2">
      <c r="A2633" s="30">
        <v>26.652202719375602</v>
      </c>
      <c r="C2633" s="30">
        <v>-1.0406757748990299E-3</v>
      </c>
      <c r="G2633" s="30">
        <v>33.3062175715393</v>
      </c>
      <c r="I2633" s="30">
        <v>1.2183652529374501E-2</v>
      </c>
    </row>
    <row r="2634" spans="1:9" x14ac:dyDescent="0.2">
      <c r="A2634" s="30">
        <v>26.683781919375601</v>
      </c>
      <c r="C2634" s="30">
        <v>-1.0128674610894999E-3</v>
      </c>
      <c r="G2634" s="30">
        <v>33.358849577154302</v>
      </c>
      <c r="I2634" s="30">
        <v>1.09752975359065E-2</v>
      </c>
    </row>
    <row r="2635" spans="1:9" x14ac:dyDescent="0.2">
      <c r="A2635" s="30">
        <v>26.715361119375601</v>
      </c>
      <c r="C2635" s="30">
        <v>-9.3887088623763597E-4</v>
      </c>
      <c r="G2635" s="30">
        <v>33.411481582769298</v>
      </c>
      <c r="I2635" s="30">
        <v>9.8662349803784102E-3</v>
      </c>
    </row>
    <row r="2636" spans="1:9" x14ac:dyDescent="0.2">
      <c r="A2636" s="30">
        <v>26.7469403193756</v>
      </c>
      <c r="C2636" s="30">
        <v>-9.4393564302111099E-4</v>
      </c>
      <c r="G2636" s="30">
        <v>33.464113588384301</v>
      </c>
      <c r="I2636" s="30">
        <v>8.8037351648414894E-3</v>
      </c>
    </row>
    <row r="2637" spans="1:9" x14ac:dyDescent="0.2">
      <c r="A2637" s="30">
        <v>26.7785195193756</v>
      </c>
      <c r="C2637" s="30">
        <v>-8.6092512907732404E-4</v>
      </c>
      <c r="G2637" s="30">
        <v>33.516745593999403</v>
      </c>
      <c r="I2637" s="30">
        <v>7.6820609555297596E-3</v>
      </c>
    </row>
    <row r="2638" spans="1:9" x14ac:dyDescent="0.2">
      <c r="A2638" s="30">
        <v>26.810098719375599</v>
      </c>
      <c r="C2638" s="30">
        <v>-8.0412393352466904E-4</v>
      </c>
      <c r="G2638" s="30">
        <v>33.5518335977427</v>
      </c>
      <c r="I2638" s="30">
        <v>6.9318299794614603E-3</v>
      </c>
    </row>
    <row r="2639" spans="1:9" x14ac:dyDescent="0.2">
      <c r="A2639" s="30">
        <v>26.841677919375599</v>
      </c>
      <c r="C2639" s="30">
        <v>-8.0734106369223502E-4</v>
      </c>
      <c r="G2639" s="30">
        <v>33.569377599614398</v>
      </c>
      <c r="I2639" s="30">
        <v>6.633899804933E-3</v>
      </c>
    </row>
    <row r="2640" spans="1:9" x14ac:dyDescent="0.2">
      <c r="A2640" s="30">
        <v>26.873257119375602</v>
      </c>
      <c r="C2640" s="30">
        <v>-8.6336792695427796E-4</v>
      </c>
      <c r="G2640" s="30">
        <v>33.622009605229401</v>
      </c>
      <c r="I2640" s="30">
        <v>5.7953603556106202E-3</v>
      </c>
    </row>
    <row r="2641" spans="1:9" x14ac:dyDescent="0.2">
      <c r="A2641" s="30">
        <v>26.904836319375601</v>
      </c>
      <c r="C2641" s="30">
        <v>-9.1167382157471397E-4</v>
      </c>
      <c r="G2641" s="30">
        <v>33.674641610844397</v>
      </c>
      <c r="I2641" s="30">
        <v>5.0248475149056804E-3</v>
      </c>
    </row>
    <row r="2642" spans="1:9" x14ac:dyDescent="0.2">
      <c r="A2642" s="30">
        <v>26.936415519375601</v>
      </c>
      <c r="C2642" s="30">
        <v>-9.3672226177558902E-4</v>
      </c>
      <c r="G2642" s="30">
        <v>33.727273616459399</v>
      </c>
      <c r="I2642" s="30">
        <v>4.2612393374031202E-3</v>
      </c>
    </row>
    <row r="2643" spans="1:9" x14ac:dyDescent="0.2">
      <c r="A2643" s="30">
        <v>26.973257919375602</v>
      </c>
      <c r="C2643" s="30">
        <v>-9.2481753043236598E-4</v>
      </c>
      <c r="G2643" s="30">
        <v>33.744817618331098</v>
      </c>
      <c r="I2643" s="30">
        <v>4.0454679368395301E-3</v>
      </c>
    </row>
    <row r="2644" spans="1:9" x14ac:dyDescent="0.2">
      <c r="A2644" s="30">
        <v>27.004837119375601</v>
      </c>
      <c r="C2644" s="30">
        <v>-8.6221428044206099E-4</v>
      </c>
      <c r="G2644" s="30">
        <v>33.779905622074502</v>
      </c>
      <c r="I2644" s="30">
        <v>3.6588653177522302E-3</v>
      </c>
    </row>
    <row r="2645" spans="1:9" x14ac:dyDescent="0.2">
      <c r="A2645" s="30">
        <v>27.036416319375601</v>
      </c>
      <c r="C2645" s="30">
        <v>-7.0748266204125705E-4</v>
      </c>
      <c r="G2645" s="30">
        <v>33.832537627689497</v>
      </c>
      <c r="I2645" s="30">
        <v>3.1427030363976398E-3</v>
      </c>
    </row>
    <row r="2646" spans="1:9" x14ac:dyDescent="0.2">
      <c r="A2646" s="30">
        <v>27.0679955193756</v>
      </c>
      <c r="C2646" s="30">
        <v>-7.0353044853322896E-4</v>
      </c>
      <c r="G2646" s="30">
        <v>33.8851696333045</v>
      </c>
      <c r="I2646" s="30">
        <v>2.6544341165842399E-3</v>
      </c>
    </row>
    <row r="2647" spans="1:9" x14ac:dyDescent="0.2">
      <c r="A2647" s="30">
        <v>27.0995747193756</v>
      </c>
      <c r="C2647" s="30">
        <v>-7.2932284484149095E-4</v>
      </c>
      <c r="G2647" s="30">
        <v>33.937801638919503</v>
      </c>
      <c r="I2647" s="30">
        <v>2.2297459666650401E-3</v>
      </c>
    </row>
    <row r="2648" spans="1:9" x14ac:dyDescent="0.2">
      <c r="A2648" s="30">
        <v>27.131153919375599</v>
      </c>
      <c r="C2648" s="30">
        <v>-8.0753834988873095E-4</v>
      </c>
      <c r="G2648" s="30">
        <v>33.990433644534498</v>
      </c>
      <c r="I2648" s="30">
        <v>1.8378867025497E-3</v>
      </c>
    </row>
    <row r="2649" spans="1:9" x14ac:dyDescent="0.2">
      <c r="A2649" s="30">
        <v>27.162733119375599</v>
      </c>
      <c r="C2649" s="30">
        <v>-8.3950591318381605E-4</v>
      </c>
      <c r="G2649" s="30">
        <v>34.0430656501496</v>
      </c>
      <c r="I2649" s="30">
        <v>1.4816741539210999E-3</v>
      </c>
    </row>
    <row r="2650" spans="1:9" x14ac:dyDescent="0.2">
      <c r="A2650" s="30">
        <v>27.194312319375602</v>
      </c>
      <c r="C2650" s="30">
        <v>-7.9952018505799298E-4</v>
      </c>
      <c r="G2650" s="30">
        <v>34.086925654828804</v>
      </c>
      <c r="I2650" s="30">
        <v>1.1535840891903301E-3</v>
      </c>
    </row>
    <row r="2651" spans="1:9" x14ac:dyDescent="0.2">
      <c r="A2651" s="30">
        <v>27.225891519375601</v>
      </c>
      <c r="C2651" s="30">
        <v>-7.5908822597212404E-4</v>
      </c>
      <c r="G2651" s="30">
        <v>34.095697655764603</v>
      </c>
      <c r="I2651" s="30">
        <v>1.10830996709664E-3</v>
      </c>
    </row>
    <row r="2652" spans="1:9" x14ac:dyDescent="0.2">
      <c r="A2652" s="30">
        <v>27.257470719375601</v>
      </c>
      <c r="C2652" s="30">
        <v>-6.5871191935530204E-4</v>
      </c>
      <c r="G2652" s="30">
        <v>34.148329661379599</v>
      </c>
      <c r="I2652" s="30">
        <v>8.4471654853283105E-4</v>
      </c>
    </row>
    <row r="2653" spans="1:9" x14ac:dyDescent="0.2">
      <c r="A2653" s="30">
        <v>27.2890499193756</v>
      </c>
      <c r="C2653" s="30">
        <v>-6.4404525490624703E-4</v>
      </c>
      <c r="G2653" s="30">
        <v>34.200961666994601</v>
      </c>
      <c r="I2653" s="30">
        <v>7.2886133686618298E-4</v>
      </c>
    </row>
    <row r="2654" spans="1:9" x14ac:dyDescent="0.2">
      <c r="A2654" s="30">
        <v>27.320629119375599</v>
      </c>
      <c r="C2654" s="30">
        <v>-7.5904590169332403E-4</v>
      </c>
      <c r="G2654" s="30">
        <v>34.253593672609597</v>
      </c>
      <c r="I2654" s="30">
        <v>7.3413737519202203E-4</v>
      </c>
    </row>
    <row r="2655" spans="1:9" x14ac:dyDescent="0.2">
      <c r="A2655" s="30">
        <v>27.352208319375599</v>
      </c>
      <c r="C2655" s="30">
        <v>-7.6007972133231797E-4</v>
      </c>
      <c r="G2655" s="30">
        <v>34.306225678224699</v>
      </c>
      <c r="I2655" s="30">
        <v>7.4895663144397605E-4</v>
      </c>
    </row>
    <row r="2656" spans="1:9" x14ac:dyDescent="0.2">
      <c r="A2656" s="30">
        <v>27.383787519375598</v>
      </c>
      <c r="C2656" s="30">
        <v>-7.8402008161681201E-4</v>
      </c>
      <c r="G2656" s="30">
        <v>34.367629684775501</v>
      </c>
      <c r="I2656" s="30">
        <v>7.1121794603565302E-4</v>
      </c>
    </row>
    <row r="2657" spans="1:9" x14ac:dyDescent="0.2">
      <c r="A2657" s="30">
        <v>27.415366719375601</v>
      </c>
      <c r="C2657" s="30">
        <v>-6.95895026057701E-4</v>
      </c>
      <c r="G2657" s="30">
        <v>34.420261690390497</v>
      </c>
      <c r="I2657" s="30">
        <v>7.0380475662100699E-4</v>
      </c>
    </row>
    <row r="2658" spans="1:9" x14ac:dyDescent="0.2">
      <c r="A2658" s="30">
        <v>27.446945919375601</v>
      </c>
      <c r="C2658" s="30">
        <v>-6.83744820952245E-4</v>
      </c>
      <c r="G2658" s="30">
        <v>34.472893696005599</v>
      </c>
      <c r="I2658" s="30">
        <v>6.6679395240286897E-4</v>
      </c>
    </row>
    <row r="2659" spans="1:9" x14ac:dyDescent="0.2">
      <c r="A2659" s="30">
        <v>27.4785251193756</v>
      </c>
      <c r="C2659" s="30">
        <v>-7.0647432185342598E-4</v>
      </c>
      <c r="G2659" s="30">
        <v>34.525525701620602</v>
      </c>
      <c r="I2659" s="30">
        <v>5.8347330178272895E-4</v>
      </c>
    </row>
    <row r="2660" spans="1:9" x14ac:dyDescent="0.2">
      <c r="A2660" s="30">
        <v>27.5101043193756</v>
      </c>
      <c r="C2660" s="30">
        <v>-8.24904103661055E-4</v>
      </c>
      <c r="G2660" s="30">
        <v>34.578157707235597</v>
      </c>
      <c r="I2660" s="30">
        <v>5.9996110084857004E-4</v>
      </c>
    </row>
    <row r="2661" spans="1:9" x14ac:dyDescent="0.2">
      <c r="A2661" s="30">
        <v>27.541683519375599</v>
      </c>
      <c r="C2661" s="30">
        <v>-9.3122301407176395E-4</v>
      </c>
      <c r="G2661" s="30">
        <v>34.6307897128506</v>
      </c>
      <c r="I2661" s="30">
        <v>7.0554435686601103E-4</v>
      </c>
    </row>
    <row r="2662" spans="1:9" x14ac:dyDescent="0.2">
      <c r="A2662" s="30">
        <v>27.5785259193756</v>
      </c>
      <c r="C2662" s="30">
        <v>-8.8750726718493005E-4</v>
      </c>
      <c r="G2662" s="30">
        <v>34.683421718465603</v>
      </c>
      <c r="I2662" s="30">
        <v>7.7654748401198603E-4</v>
      </c>
    </row>
    <row r="2663" spans="1:9" x14ac:dyDescent="0.2">
      <c r="A2663" s="30">
        <v>27.6101051193756</v>
      </c>
      <c r="C2663" s="30">
        <v>-8.8375135354378897E-4</v>
      </c>
      <c r="G2663" s="30">
        <v>34.736053724080698</v>
      </c>
      <c r="I2663" s="30">
        <v>9.0919237776301799E-4</v>
      </c>
    </row>
    <row r="2664" spans="1:9" x14ac:dyDescent="0.2">
      <c r="A2664" s="30">
        <v>27.641684319375599</v>
      </c>
      <c r="C2664" s="30">
        <v>-9.8261735183460992E-4</v>
      </c>
      <c r="G2664" s="30">
        <v>34.7886857296957</v>
      </c>
      <c r="I2664" s="30">
        <v>1.05326915945684E-3</v>
      </c>
    </row>
    <row r="2665" spans="1:9" x14ac:dyDescent="0.2">
      <c r="A2665" s="30">
        <v>27.673263519375599</v>
      </c>
      <c r="C2665" s="30">
        <v>-9.2753295983759104E-4</v>
      </c>
      <c r="G2665" s="30">
        <v>34.832545734374897</v>
      </c>
      <c r="I2665" s="30">
        <v>1.1888471400392101E-3</v>
      </c>
    </row>
    <row r="2666" spans="1:9" x14ac:dyDescent="0.2">
      <c r="A2666" s="30">
        <v>27.704842719375598</v>
      </c>
      <c r="C2666" s="30">
        <v>-8.32173670091287E-4</v>
      </c>
      <c r="G2666" s="30">
        <v>34.841317735310703</v>
      </c>
      <c r="I2666" s="30">
        <v>1.20001546952219E-3</v>
      </c>
    </row>
    <row r="2667" spans="1:9" x14ac:dyDescent="0.2">
      <c r="A2667" s="30">
        <v>27.736421919375601</v>
      </c>
      <c r="C2667" s="30">
        <v>-7.7759888693126899E-4</v>
      </c>
      <c r="G2667" s="30">
        <v>34.893949740925699</v>
      </c>
      <c r="I2667" s="30">
        <v>1.3520089968272299E-3</v>
      </c>
    </row>
    <row r="2668" spans="1:9" x14ac:dyDescent="0.2">
      <c r="A2668" s="30">
        <v>27.768001119375601</v>
      </c>
      <c r="C2668" s="30">
        <v>-7.5274060549056102E-4</v>
      </c>
      <c r="G2668" s="30">
        <v>34.946581746540701</v>
      </c>
      <c r="I2668" s="30">
        <v>1.3833649586258801E-3</v>
      </c>
    </row>
    <row r="2669" spans="1:9" x14ac:dyDescent="0.2">
      <c r="A2669" s="30">
        <v>27.7995803193756</v>
      </c>
      <c r="C2669" s="30">
        <v>-7.0800667244910601E-4</v>
      </c>
      <c r="G2669" s="30">
        <v>34.999213752155804</v>
      </c>
      <c r="I2669" s="30">
        <v>1.33829145466825E-3</v>
      </c>
    </row>
    <row r="2670" spans="1:9" x14ac:dyDescent="0.2">
      <c r="A2670" s="30">
        <v>27.8311595193756</v>
      </c>
      <c r="C2670" s="30">
        <v>-5.8492767381735299E-4</v>
      </c>
      <c r="G2670" s="30">
        <v>35.051845757770799</v>
      </c>
      <c r="I2670" s="30">
        <v>1.2802640080225699E-3</v>
      </c>
    </row>
    <row r="2671" spans="1:9" x14ac:dyDescent="0.2">
      <c r="A2671" s="30">
        <v>27.862738719375599</v>
      </c>
      <c r="C2671" s="30">
        <v>-5.3901663686745202E-4</v>
      </c>
      <c r="G2671" s="30">
        <v>35.104477763385802</v>
      </c>
      <c r="I2671" s="30">
        <v>1.2654342525574001E-3</v>
      </c>
    </row>
    <row r="2672" spans="1:9" x14ac:dyDescent="0.2">
      <c r="A2672" s="30">
        <v>27.894317919375599</v>
      </c>
      <c r="C2672" s="30">
        <v>-4.79393173090842E-4</v>
      </c>
      <c r="G2672" s="30">
        <v>35.157109769000797</v>
      </c>
      <c r="I2672" s="30">
        <v>1.3941220998788201E-3</v>
      </c>
    </row>
    <row r="2673" spans="1:9" x14ac:dyDescent="0.2">
      <c r="A2673" s="30">
        <v>27.925897119375598</v>
      </c>
      <c r="C2673" s="30">
        <v>-4.44405134074015E-4</v>
      </c>
      <c r="G2673" s="30">
        <v>35.2097417746159</v>
      </c>
      <c r="I2673" s="30">
        <v>1.5789143203507299E-3</v>
      </c>
    </row>
    <row r="2674" spans="1:9" x14ac:dyDescent="0.2">
      <c r="A2674" s="30">
        <v>27.957476319375601</v>
      </c>
      <c r="C2674" s="30">
        <v>-5.0377045708299803E-4</v>
      </c>
      <c r="G2674" s="30">
        <v>35.262373780230902</v>
      </c>
      <c r="I2674" s="30">
        <v>1.7251089378773701E-3</v>
      </c>
    </row>
    <row r="2675" spans="1:9" x14ac:dyDescent="0.2">
      <c r="A2675" s="30">
        <v>27.989055519375601</v>
      </c>
      <c r="C2675" s="30">
        <v>-4.6864407740319902E-4</v>
      </c>
      <c r="G2675" s="30">
        <v>35.315005785845898</v>
      </c>
      <c r="I2675" s="30">
        <v>1.74412158895335E-3</v>
      </c>
    </row>
    <row r="2676" spans="1:9" x14ac:dyDescent="0.2">
      <c r="A2676" s="30">
        <v>28.0206347193756</v>
      </c>
      <c r="C2676" s="30">
        <v>-4.3137265621645597E-4</v>
      </c>
      <c r="G2676" s="30">
        <v>35.367637791460901</v>
      </c>
      <c r="I2676" s="30">
        <v>1.75681770661216E-3</v>
      </c>
    </row>
    <row r="2677" spans="1:9" x14ac:dyDescent="0.2">
      <c r="A2677" s="30">
        <v>28.0522139193756</v>
      </c>
      <c r="C2677" s="30">
        <v>-4.0588639653865401E-4</v>
      </c>
      <c r="G2677" s="30">
        <v>35.420269797075903</v>
      </c>
      <c r="I2677" s="30">
        <v>1.5995144899525E-3</v>
      </c>
    </row>
    <row r="2678" spans="1:9" x14ac:dyDescent="0.2">
      <c r="A2678" s="30">
        <v>28.083793119375599</v>
      </c>
      <c r="C2678" s="30">
        <v>-4.1559217256564E-4</v>
      </c>
      <c r="G2678" s="30">
        <v>35.472901802690998</v>
      </c>
      <c r="I2678" s="30">
        <v>1.3877356640446599E-3</v>
      </c>
    </row>
    <row r="2679" spans="1:9" x14ac:dyDescent="0.2">
      <c r="A2679" s="30">
        <v>28.115372319375599</v>
      </c>
      <c r="C2679" s="30">
        <v>-4.0629298759161498E-4</v>
      </c>
      <c r="G2679" s="30">
        <v>35.525533808306001</v>
      </c>
      <c r="I2679" s="30">
        <v>1.3147517430806999E-3</v>
      </c>
    </row>
    <row r="2680" spans="1:9" x14ac:dyDescent="0.2">
      <c r="A2680" s="30">
        <v>28.146951519375602</v>
      </c>
      <c r="C2680" s="30">
        <v>-3.6096743849648599E-4</v>
      </c>
      <c r="G2680" s="30">
        <v>35.578165813920997</v>
      </c>
      <c r="I2680" s="30">
        <v>1.4114525503586401E-3</v>
      </c>
    </row>
    <row r="2681" spans="1:9" x14ac:dyDescent="0.2">
      <c r="A2681" s="30">
        <v>28.183793919375599</v>
      </c>
      <c r="C2681" s="30">
        <v>-2.4134718408531201E-4</v>
      </c>
      <c r="G2681" s="30">
        <v>35.630797819535999</v>
      </c>
      <c r="I2681" s="30">
        <v>1.5030662726091999E-3</v>
      </c>
    </row>
    <row r="2682" spans="1:9" x14ac:dyDescent="0.2">
      <c r="A2682" s="30">
        <v>28.215373119375599</v>
      </c>
      <c r="C2682" s="30">
        <v>-1.3154186586104101E-4</v>
      </c>
      <c r="G2682" s="30">
        <v>35.692201826086901</v>
      </c>
      <c r="I2682" s="30">
        <v>1.46211652418405E-3</v>
      </c>
    </row>
    <row r="2683" spans="1:9" x14ac:dyDescent="0.2">
      <c r="A2683" s="30">
        <v>28.246952319375598</v>
      </c>
      <c r="C2683" s="30">
        <v>-6.6025715863406197E-5</v>
      </c>
      <c r="G2683" s="30">
        <v>35.744833831701897</v>
      </c>
      <c r="I2683" s="30">
        <v>1.3710321986863199E-3</v>
      </c>
    </row>
    <row r="2684" spans="1:9" x14ac:dyDescent="0.2">
      <c r="A2684" s="30">
        <v>28.278531519375601</v>
      </c>
      <c r="C2684" s="30">
        <v>-6.3431813481442604E-5</v>
      </c>
      <c r="G2684" s="30">
        <v>35.797465837316899</v>
      </c>
      <c r="I2684" s="30">
        <v>1.2907025888617401E-3</v>
      </c>
    </row>
    <row r="2685" spans="1:9" x14ac:dyDescent="0.2">
      <c r="A2685" s="30">
        <v>28.310110719375601</v>
      </c>
      <c r="C2685" s="30">
        <v>-8.1889208210971699E-5</v>
      </c>
      <c r="G2685" s="30">
        <v>35.850097842931902</v>
      </c>
      <c r="I2685" s="30">
        <v>1.23463147776682E-3</v>
      </c>
    </row>
    <row r="2686" spans="1:9" x14ac:dyDescent="0.2">
      <c r="A2686" s="30">
        <v>28.3416899193756</v>
      </c>
      <c r="C2686" s="30">
        <v>-1.3776308498541099E-4</v>
      </c>
      <c r="G2686" s="30">
        <v>35.902729848546997</v>
      </c>
      <c r="I2686" s="30">
        <v>1.1872708733907599E-3</v>
      </c>
    </row>
    <row r="2687" spans="1:9" x14ac:dyDescent="0.2">
      <c r="A2687" s="30">
        <v>28.3732691193756</v>
      </c>
      <c r="C2687" s="30">
        <v>-1.31571885933832E-4</v>
      </c>
      <c r="G2687" s="30">
        <v>35.911501849482804</v>
      </c>
      <c r="I2687" s="30">
        <v>1.1756102311664999E-3</v>
      </c>
    </row>
    <row r="2688" spans="1:9" x14ac:dyDescent="0.2">
      <c r="A2688" s="30">
        <v>28.404848319375599</v>
      </c>
      <c r="C2688" s="30">
        <v>-6.0545665268173297E-5</v>
      </c>
      <c r="G2688" s="30">
        <v>35.937817852290301</v>
      </c>
      <c r="I2688" s="30">
        <v>1.1864695703261601E-3</v>
      </c>
    </row>
    <row r="2689" spans="1:9" x14ac:dyDescent="0.2">
      <c r="A2689" s="30">
        <v>28.436427519375599</v>
      </c>
      <c r="C2689" s="30">
        <v>1.0037086855192E-5</v>
      </c>
      <c r="G2689" s="30">
        <v>35.955361854162</v>
      </c>
      <c r="I2689" s="30">
        <v>1.21151528961225E-3</v>
      </c>
    </row>
    <row r="2690" spans="1:9" x14ac:dyDescent="0.2">
      <c r="A2690" s="30">
        <v>28.468006719375602</v>
      </c>
      <c r="C2690" s="30">
        <v>1.3459510133911599E-4</v>
      </c>
      <c r="G2690" s="30">
        <v>36.007993859777002</v>
      </c>
      <c r="I2690" s="30">
        <v>1.2348854941549899E-3</v>
      </c>
    </row>
    <row r="2691" spans="1:9" x14ac:dyDescent="0.2">
      <c r="A2691" s="30">
        <v>28.499585919375601</v>
      </c>
      <c r="C2691" s="30">
        <v>1.10120763606704E-4</v>
      </c>
      <c r="G2691" s="30">
        <v>36.060625865391998</v>
      </c>
      <c r="I2691" s="30">
        <v>1.3184838476020099E-3</v>
      </c>
    </row>
    <row r="2692" spans="1:9" x14ac:dyDescent="0.2">
      <c r="A2692" s="30">
        <v>28.531165119375601</v>
      </c>
      <c r="C2692" s="30">
        <v>3.5441225691359598E-5</v>
      </c>
      <c r="G2692" s="30">
        <v>36.113257871007001</v>
      </c>
      <c r="I2692" s="30">
        <v>1.3186897850770299E-3</v>
      </c>
    </row>
    <row r="2693" spans="1:9" x14ac:dyDescent="0.2">
      <c r="A2693" s="30">
        <v>28.5627443193756</v>
      </c>
      <c r="C2693" s="30">
        <v>5.95014080659863E-5</v>
      </c>
      <c r="G2693" s="30">
        <v>36.165889876622003</v>
      </c>
      <c r="I2693" s="30">
        <v>1.3341878576367599E-3</v>
      </c>
    </row>
    <row r="2694" spans="1:9" x14ac:dyDescent="0.2">
      <c r="A2694" s="30">
        <v>28.5943235193756</v>
      </c>
      <c r="C2694" s="30">
        <v>5.9229276345737998E-5</v>
      </c>
      <c r="G2694" s="30">
        <v>36.218521882237098</v>
      </c>
      <c r="I2694" s="30">
        <v>1.3572650701481599E-3</v>
      </c>
    </row>
    <row r="2695" spans="1:9" x14ac:dyDescent="0.2">
      <c r="A2695" s="30">
        <v>28.625902719375599</v>
      </c>
      <c r="C2695" s="30">
        <v>8.2683203563626195E-5</v>
      </c>
      <c r="G2695" s="30">
        <v>36.271153887852101</v>
      </c>
      <c r="I2695" s="30">
        <v>1.31871476412462E-3</v>
      </c>
    </row>
    <row r="2696" spans="1:9" x14ac:dyDescent="0.2">
      <c r="A2696" s="30">
        <v>28.657481919375599</v>
      </c>
      <c r="C2696" s="30">
        <v>4.01009123081613E-5</v>
      </c>
      <c r="G2696" s="30">
        <v>36.323785893467097</v>
      </c>
      <c r="I2696" s="30">
        <v>1.32739625514551E-3</v>
      </c>
    </row>
    <row r="2697" spans="1:9" x14ac:dyDescent="0.2">
      <c r="A2697" s="30">
        <v>28.689061119375602</v>
      </c>
      <c r="C2697" s="30">
        <v>-1.6893764189219201E-5</v>
      </c>
      <c r="G2697" s="30">
        <v>36.376417899082099</v>
      </c>
      <c r="I2697" s="30">
        <v>1.31168479442346E-3</v>
      </c>
    </row>
    <row r="2698" spans="1:9" x14ac:dyDescent="0.2">
      <c r="A2698" s="30">
        <v>28.720640319375601</v>
      </c>
      <c r="C2698" s="30">
        <v>5.3101077319107502E-5</v>
      </c>
      <c r="G2698" s="30">
        <v>36.429049904697202</v>
      </c>
      <c r="I2698" s="30">
        <v>1.2928539996709899E-3</v>
      </c>
    </row>
    <row r="2699" spans="1:9" x14ac:dyDescent="0.2">
      <c r="A2699" s="30">
        <v>28.7522195193756</v>
      </c>
      <c r="C2699" s="30">
        <v>2.7406204241882801E-5</v>
      </c>
      <c r="G2699" s="30">
        <v>36.481681910312197</v>
      </c>
      <c r="I2699" s="30">
        <v>1.26722064031727E-3</v>
      </c>
    </row>
    <row r="2700" spans="1:9" x14ac:dyDescent="0.2">
      <c r="A2700" s="30">
        <v>28.789061919375602</v>
      </c>
      <c r="C2700" s="30">
        <v>7.8382732188695005E-5</v>
      </c>
      <c r="G2700" s="30">
        <v>36.5343139159272</v>
      </c>
      <c r="I2700" s="30">
        <v>1.21254295635116E-3</v>
      </c>
    </row>
    <row r="2701" spans="1:9" x14ac:dyDescent="0.2">
      <c r="A2701" s="30">
        <v>28.820641119375601</v>
      </c>
      <c r="C2701" s="30">
        <v>8.9839966722234996E-5</v>
      </c>
      <c r="G2701" s="30">
        <v>36.586945921542203</v>
      </c>
      <c r="I2701" s="30">
        <v>1.1933007220856801E-3</v>
      </c>
    </row>
    <row r="2702" spans="1:9" x14ac:dyDescent="0.2">
      <c r="A2702" s="30">
        <v>28.852220319375601</v>
      </c>
      <c r="C2702" s="30">
        <v>1.02141313729568E-4</v>
      </c>
      <c r="G2702" s="30">
        <v>36.595717922478002</v>
      </c>
      <c r="I2702" s="30">
        <v>1.17415401416425E-3</v>
      </c>
    </row>
    <row r="2703" spans="1:9" x14ac:dyDescent="0.2">
      <c r="A2703" s="30">
        <v>28.8837995193756</v>
      </c>
      <c r="C2703" s="30">
        <v>1.3577693459631299E-4</v>
      </c>
      <c r="G2703" s="30">
        <v>36.639577927157198</v>
      </c>
      <c r="I2703" s="30">
        <v>1.0759742648397E-3</v>
      </c>
    </row>
    <row r="2704" spans="1:9" x14ac:dyDescent="0.2">
      <c r="A2704" s="30">
        <v>28.9153787193756</v>
      </c>
      <c r="C2704" s="30">
        <v>2.3618190189378101E-4</v>
      </c>
      <c r="G2704" s="30">
        <v>36.692209932772201</v>
      </c>
      <c r="I2704" s="30">
        <v>1.04977927235924E-3</v>
      </c>
    </row>
    <row r="2705" spans="1:9" x14ac:dyDescent="0.2">
      <c r="A2705" s="30">
        <v>28.946957919375599</v>
      </c>
      <c r="C2705" s="30">
        <v>3.2068674095424998E-4</v>
      </c>
      <c r="G2705" s="30">
        <v>36.744841938387303</v>
      </c>
      <c r="I2705" s="30">
        <v>1.02865005640403E-3</v>
      </c>
    </row>
    <row r="2706" spans="1:9" x14ac:dyDescent="0.2">
      <c r="A2706" s="30">
        <v>28.978537119375599</v>
      </c>
      <c r="C2706" s="30">
        <v>2.9912740581952799E-4</v>
      </c>
      <c r="G2706" s="30">
        <v>36.797473944002299</v>
      </c>
      <c r="I2706" s="30">
        <v>9.7014205906989905E-4</v>
      </c>
    </row>
    <row r="2707" spans="1:9" x14ac:dyDescent="0.2">
      <c r="A2707" s="30">
        <v>29.010116319375602</v>
      </c>
      <c r="C2707" s="30">
        <v>1.205579136458E-4</v>
      </c>
      <c r="G2707" s="30">
        <v>36.850105949617301</v>
      </c>
      <c r="I2707" s="30">
        <v>9.6167108945250496E-4</v>
      </c>
    </row>
    <row r="2708" spans="1:9" x14ac:dyDescent="0.2">
      <c r="A2708" s="30">
        <v>29.041695519375601</v>
      </c>
      <c r="C2708" s="30">
        <v>7.7503611583245604E-6</v>
      </c>
      <c r="G2708" s="30">
        <v>36.902737955232297</v>
      </c>
      <c r="I2708" s="30">
        <v>9.2956181490377095E-4</v>
      </c>
    </row>
    <row r="2709" spans="1:9" x14ac:dyDescent="0.2">
      <c r="A2709" s="30">
        <v>29.0732747193756</v>
      </c>
      <c r="C2709" s="30">
        <v>-3.6848476878832501E-5</v>
      </c>
      <c r="G2709" s="30">
        <v>36.9553699608473</v>
      </c>
      <c r="I2709" s="30">
        <v>9.0900542026462795E-4</v>
      </c>
    </row>
    <row r="2710" spans="1:9" x14ac:dyDescent="0.2">
      <c r="A2710" s="30">
        <v>29.1048539193756</v>
      </c>
      <c r="C2710" s="30">
        <v>4.4275745018073999E-5</v>
      </c>
      <c r="G2710" s="30">
        <v>37.016773967398201</v>
      </c>
      <c r="I2710" s="30">
        <v>8.74925682179159E-4</v>
      </c>
    </row>
    <row r="2711" spans="1:9" x14ac:dyDescent="0.2">
      <c r="A2711" s="30">
        <v>29.136433119375599</v>
      </c>
      <c r="C2711" s="30">
        <v>7.8473254736688604E-5</v>
      </c>
      <c r="G2711" s="30">
        <v>37.069405973013197</v>
      </c>
      <c r="I2711" s="30">
        <v>7.7432127573788805E-4</v>
      </c>
    </row>
    <row r="2712" spans="1:9" x14ac:dyDescent="0.2">
      <c r="A2712" s="30">
        <v>9.2031134765653206</v>
      </c>
      <c r="D2712" s="30">
        <v>165.733388535426</v>
      </c>
      <c r="G2712" s="30">
        <v>37.1220379786282</v>
      </c>
      <c r="I2712" s="30">
        <v>7.8228397151950703E-4</v>
      </c>
    </row>
    <row r="2713" spans="1:9" x14ac:dyDescent="0.2">
      <c r="A2713" s="30">
        <v>9.2080273471632008</v>
      </c>
      <c r="D2713" s="30">
        <v>166.10604151602601</v>
      </c>
      <c r="G2713" s="30">
        <v>37.174669984243302</v>
      </c>
      <c r="I2713" s="30">
        <v>7.3635750237683597E-4</v>
      </c>
    </row>
    <row r="2714" spans="1:9" x14ac:dyDescent="0.2">
      <c r="A2714" s="30">
        <v>9.2129412177610206</v>
      </c>
      <c r="D2714" s="30">
        <v>165.73555015084301</v>
      </c>
      <c r="G2714" s="30">
        <v>37.227301989858297</v>
      </c>
      <c r="I2714" s="30">
        <v>7.1767105143028095E-4</v>
      </c>
    </row>
    <row r="2715" spans="1:9" x14ac:dyDescent="0.2">
      <c r="A2715" s="30">
        <v>9.2178550883589008</v>
      </c>
      <c r="D2715" s="30">
        <v>165.374273885896</v>
      </c>
      <c r="G2715" s="30">
        <v>37.2799339954733</v>
      </c>
      <c r="I2715" s="30">
        <v>7.76384866975587E-4</v>
      </c>
    </row>
    <row r="2716" spans="1:9" x14ac:dyDescent="0.2">
      <c r="A2716" s="30">
        <v>9.2227689589567792</v>
      </c>
      <c r="D2716" s="30">
        <v>165.00324427766</v>
      </c>
      <c r="G2716" s="30">
        <v>37.332566001088303</v>
      </c>
      <c r="I2716" s="30">
        <v>7.1313722927295899E-4</v>
      </c>
    </row>
    <row r="2717" spans="1:9" x14ac:dyDescent="0.2">
      <c r="A2717" s="30">
        <v>9.2276828295546593</v>
      </c>
      <c r="D2717" s="30">
        <v>164.63636650210799</v>
      </c>
      <c r="G2717" s="30">
        <v>37.385198006703298</v>
      </c>
      <c r="I2717" s="30">
        <v>6.5964571980948897E-4</v>
      </c>
    </row>
    <row r="2718" spans="1:9" x14ac:dyDescent="0.2">
      <c r="A2718" s="30">
        <v>9.2325967001525395</v>
      </c>
      <c r="D2718" s="30">
        <v>164.28639423731701</v>
      </c>
      <c r="G2718" s="30">
        <v>37.4378300123184</v>
      </c>
      <c r="I2718" s="30">
        <v>6.3795843525682201E-4</v>
      </c>
    </row>
    <row r="2719" spans="1:9" x14ac:dyDescent="0.2">
      <c r="A2719" s="30">
        <v>9.2375105707504197</v>
      </c>
      <c r="D2719" s="30">
        <v>163.93443534354799</v>
      </c>
      <c r="G2719" s="30">
        <v>37.490462017933403</v>
      </c>
      <c r="I2719" s="30">
        <v>6.4904494242507698E-4</v>
      </c>
    </row>
    <row r="2720" spans="1:9" x14ac:dyDescent="0.2">
      <c r="A2720" s="30">
        <v>9.2424244413482395</v>
      </c>
      <c r="D2720" s="30">
        <v>163.55873294471601</v>
      </c>
      <c r="G2720" s="30">
        <v>37.543094023548399</v>
      </c>
      <c r="I2720" s="30">
        <v>6.4375748309538695E-4</v>
      </c>
    </row>
    <row r="2721" spans="1:9" x14ac:dyDescent="0.2">
      <c r="A2721" s="30">
        <v>9.2473383119461197</v>
      </c>
      <c r="D2721" s="30">
        <v>163.181967180268</v>
      </c>
      <c r="G2721" s="30">
        <v>37.595726029163401</v>
      </c>
      <c r="I2721" s="30">
        <v>6.159891443417E-4</v>
      </c>
    </row>
    <row r="2722" spans="1:9" x14ac:dyDescent="0.2">
      <c r="A2722" s="30">
        <v>9.2522521825439998</v>
      </c>
      <c r="D2722" s="30">
        <v>162.815362264117</v>
      </c>
      <c r="G2722" s="30">
        <v>37.648358034778397</v>
      </c>
      <c r="I2722" s="30">
        <v>6.5842986327169597E-4</v>
      </c>
    </row>
    <row r="2723" spans="1:9" x14ac:dyDescent="0.2">
      <c r="A2723" s="30">
        <v>9.25716605314188</v>
      </c>
      <c r="D2723" s="30">
        <v>162.46571909959599</v>
      </c>
      <c r="G2723" s="30">
        <v>37.700990040393499</v>
      </c>
      <c r="I2723" s="30">
        <v>6.75862431345319E-4</v>
      </c>
    </row>
    <row r="2724" spans="1:9" x14ac:dyDescent="0.2">
      <c r="A2724" s="30">
        <v>9.2620799237397602</v>
      </c>
      <c r="D2724" s="30">
        <v>162.14222298597599</v>
      </c>
      <c r="G2724" s="30">
        <v>37.753622046008502</v>
      </c>
      <c r="I2724" s="30">
        <v>6.7568909592937397E-4</v>
      </c>
    </row>
    <row r="2725" spans="1:9" x14ac:dyDescent="0.2">
      <c r="A2725" s="30">
        <v>9.2669937943376404</v>
      </c>
      <c r="D2725" s="30">
        <v>161.85167429843099</v>
      </c>
      <c r="G2725" s="30">
        <v>37.806254051623498</v>
      </c>
      <c r="I2725" s="30">
        <v>6.5679553049369504E-4</v>
      </c>
    </row>
    <row r="2726" spans="1:9" x14ac:dyDescent="0.2">
      <c r="A2726" s="30">
        <v>9.2719076649355205</v>
      </c>
      <c r="D2726" s="30">
        <v>161.57936523170099</v>
      </c>
      <c r="G2726" s="30">
        <v>37.8588860572385</v>
      </c>
      <c r="I2726" s="30">
        <v>5.6699389910560801E-4</v>
      </c>
    </row>
    <row r="2727" spans="1:9" x14ac:dyDescent="0.2">
      <c r="A2727" s="30">
        <v>9.2768215355333403</v>
      </c>
      <c r="D2727" s="30">
        <v>161.31026128663899</v>
      </c>
      <c r="G2727" s="30">
        <v>37.911518062853602</v>
      </c>
      <c r="I2727" s="30">
        <v>4.5444914972879902E-4</v>
      </c>
    </row>
    <row r="2728" spans="1:9" x14ac:dyDescent="0.2">
      <c r="A2728" s="30">
        <v>9.2817354061312205</v>
      </c>
      <c r="D2728" s="30">
        <v>161.04921430102701</v>
      </c>
      <c r="G2728" s="30">
        <v>37.964150068468598</v>
      </c>
      <c r="I2728" s="30">
        <v>3.8079957980113199E-4</v>
      </c>
    </row>
    <row r="2729" spans="1:9" x14ac:dyDescent="0.2">
      <c r="A2729" s="30">
        <v>9.2866492767291007</v>
      </c>
      <c r="D2729" s="30">
        <v>160.80086358919601</v>
      </c>
      <c r="G2729" s="30">
        <v>38.016782074083601</v>
      </c>
      <c r="I2729" s="30">
        <v>3.2229571290974399E-4</v>
      </c>
    </row>
    <row r="2730" spans="1:9" x14ac:dyDescent="0.2">
      <c r="A2730" s="30">
        <v>9.2915631473269809</v>
      </c>
      <c r="D2730" s="30">
        <v>160.55135276307999</v>
      </c>
      <c r="G2730" s="30">
        <v>38.069414079698603</v>
      </c>
      <c r="I2730" s="30">
        <v>3.08717341478308E-4</v>
      </c>
    </row>
    <row r="2731" spans="1:9" x14ac:dyDescent="0.2">
      <c r="A2731" s="30">
        <v>9.2964770179248593</v>
      </c>
      <c r="D2731" s="30">
        <v>160.292566166554</v>
      </c>
      <c r="G2731" s="30">
        <v>38.122046085313599</v>
      </c>
      <c r="I2731" s="30">
        <v>1.7162399707353301E-4</v>
      </c>
    </row>
    <row r="2732" spans="1:9" x14ac:dyDescent="0.2">
      <c r="A2732" s="30">
        <v>9.3013908885227394</v>
      </c>
      <c r="D2732" s="30">
        <v>160.03438210049899</v>
      </c>
      <c r="G2732" s="30">
        <v>38.174678090928701</v>
      </c>
      <c r="I2732" s="30">
        <v>8.3815397948732096E-5</v>
      </c>
    </row>
    <row r="2733" spans="1:9" x14ac:dyDescent="0.2">
      <c r="A2733" s="30">
        <v>9.3063047591205592</v>
      </c>
      <c r="D2733" s="30">
        <v>159.777833230173</v>
      </c>
      <c r="G2733" s="30">
        <v>38.227310096543697</v>
      </c>
      <c r="I2733" s="30">
        <v>-5.3323758465395603E-5</v>
      </c>
    </row>
    <row r="2734" spans="1:9" x14ac:dyDescent="0.2">
      <c r="A2734" s="30">
        <v>9.3112186297184394</v>
      </c>
      <c r="D2734" s="30">
        <v>159.53251966109701</v>
      </c>
      <c r="G2734" s="30">
        <v>38.279942102158699</v>
      </c>
      <c r="I2734" s="30">
        <v>-1.23587127019775E-4</v>
      </c>
    </row>
    <row r="2735" spans="1:9" x14ac:dyDescent="0.2">
      <c r="A2735" s="30">
        <v>9.3161325003163196</v>
      </c>
      <c r="D2735" s="30">
        <v>159.31393942093101</v>
      </c>
      <c r="G2735" s="30">
        <v>38.341346108709502</v>
      </c>
      <c r="I2735" s="30">
        <v>-1.11965773690435E-4</v>
      </c>
    </row>
    <row r="2736" spans="1:9" x14ac:dyDescent="0.2">
      <c r="A2736" s="30">
        <v>9.3210463709141997</v>
      </c>
      <c r="D2736" s="30">
        <v>159.120373944683</v>
      </c>
      <c r="G2736" s="30">
        <v>38.393978114324597</v>
      </c>
      <c r="I2736" s="30">
        <v>-1.11965911961973E-4</v>
      </c>
    </row>
    <row r="2737" spans="1:9" x14ac:dyDescent="0.2">
      <c r="A2737" s="30">
        <v>9.3259602415120799</v>
      </c>
      <c r="D2737" s="30">
        <v>158.939747742111</v>
      </c>
      <c r="G2737" s="30">
        <v>38.446610119939599</v>
      </c>
      <c r="I2737" s="30">
        <v>-2.0211725798491502E-5</v>
      </c>
    </row>
    <row r="2738" spans="1:9" x14ac:dyDescent="0.2">
      <c r="A2738" s="30">
        <v>9.3308741121099601</v>
      </c>
      <c r="D2738" s="30">
        <v>158.775313716482</v>
      </c>
      <c r="G2738" s="30">
        <v>38.499242125554602</v>
      </c>
      <c r="I2738" s="30">
        <v>3.2006091507451402E-5</v>
      </c>
    </row>
    <row r="2739" spans="1:9" x14ac:dyDescent="0.2">
      <c r="A2739" s="30">
        <v>9.3357879827077799</v>
      </c>
      <c r="D2739" s="30">
        <v>158.61084928183101</v>
      </c>
      <c r="G2739" s="30">
        <v>38.551874131169598</v>
      </c>
      <c r="I2739" s="30">
        <v>-1.6280624601602502E-5</v>
      </c>
    </row>
    <row r="2740" spans="1:9" x14ac:dyDescent="0.2">
      <c r="A2740" s="30">
        <v>9.3407018533056601</v>
      </c>
      <c r="D2740" s="30">
        <v>158.43850934891901</v>
      </c>
      <c r="G2740" s="30">
        <v>38.6045061367847</v>
      </c>
      <c r="I2740" s="30">
        <v>-1.4885891037782901E-4</v>
      </c>
    </row>
    <row r="2741" spans="1:9" x14ac:dyDescent="0.2">
      <c r="A2741" s="30">
        <v>9.3456157239035402</v>
      </c>
      <c r="D2741" s="30">
        <v>158.279048106191</v>
      </c>
      <c r="G2741" s="30">
        <v>38.657138142399702</v>
      </c>
      <c r="I2741" s="30">
        <v>-3.6361196358587397E-4</v>
      </c>
    </row>
    <row r="2742" spans="1:9" x14ac:dyDescent="0.2">
      <c r="A2742" s="30">
        <v>9.3505295945014204</v>
      </c>
      <c r="D2742" s="30">
        <v>158.121954047358</v>
      </c>
      <c r="G2742" s="30">
        <v>38.709770148014698</v>
      </c>
      <c r="I2742" s="30">
        <v>-5.0078374815148497E-4</v>
      </c>
    </row>
    <row r="2743" spans="1:9" x14ac:dyDescent="0.2">
      <c r="A2743" s="30">
        <v>9.3554434650993006</v>
      </c>
      <c r="D2743" s="30">
        <v>157.96961947988899</v>
      </c>
      <c r="G2743" s="30">
        <v>38.762402153629701</v>
      </c>
      <c r="I2743" s="30">
        <v>-6.1625019802995598E-4</v>
      </c>
    </row>
    <row r="2744" spans="1:9" x14ac:dyDescent="0.2">
      <c r="A2744" s="30">
        <v>9.3603573356971808</v>
      </c>
      <c r="D2744" s="30">
        <v>157.81615333774999</v>
      </c>
      <c r="G2744" s="30">
        <v>38.815034159244703</v>
      </c>
      <c r="I2744" s="30">
        <v>-5.8310786519600504E-4</v>
      </c>
    </row>
    <row r="2745" spans="1:9" x14ac:dyDescent="0.2">
      <c r="A2745" s="30">
        <v>9.3652712062950592</v>
      </c>
      <c r="D2745" s="30">
        <v>157.666495517859</v>
      </c>
      <c r="G2745" s="30">
        <v>38.867666164859799</v>
      </c>
      <c r="I2745" s="30">
        <v>-4.8813368032113902E-4</v>
      </c>
    </row>
    <row r="2746" spans="1:9" x14ac:dyDescent="0.2">
      <c r="A2746" s="30">
        <v>9.3701850768928807</v>
      </c>
      <c r="D2746" s="30">
        <v>157.527200839969</v>
      </c>
      <c r="G2746" s="30">
        <v>38.920298170474801</v>
      </c>
      <c r="I2746" s="30">
        <v>-4.8273540700544397E-4</v>
      </c>
    </row>
    <row r="2747" spans="1:9" x14ac:dyDescent="0.2">
      <c r="A2747" s="30">
        <v>9.3750989474907591</v>
      </c>
      <c r="D2747" s="30">
        <v>157.403000176342</v>
      </c>
      <c r="G2747" s="30">
        <v>38.972930176089797</v>
      </c>
      <c r="I2747" s="30">
        <v>-5.2807746858933504E-4</v>
      </c>
    </row>
    <row r="2748" spans="1:9" x14ac:dyDescent="0.2">
      <c r="A2748" s="30">
        <v>9.3800128180886393</v>
      </c>
      <c r="D2748" s="30">
        <v>157.277354954434</v>
      </c>
      <c r="G2748" s="30">
        <v>39.0255621817048</v>
      </c>
      <c r="I2748" s="30">
        <v>-6.1032150855142801E-4</v>
      </c>
    </row>
    <row r="2749" spans="1:9" x14ac:dyDescent="0.2">
      <c r="A2749" s="30">
        <v>9.3849266886865195</v>
      </c>
      <c r="D2749" s="30">
        <v>157.15119779918399</v>
      </c>
      <c r="G2749" s="30">
        <v>39.078194187319802</v>
      </c>
      <c r="I2749" s="30">
        <v>-6.0794530752542898E-4</v>
      </c>
    </row>
    <row r="2750" spans="1:9" x14ac:dyDescent="0.2">
      <c r="A2750" s="30">
        <v>9.3898405592843996</v>
      </c>
      <c r="D2750" s="30">
        <v>157.03446078361301</v>
      </c>
      <c r="G2750" s="30">
        <v>39.130826192934897</v>
      </c>
      <c r="I2750" s="30">
        <v>-6.5924670721766697E-4</v>
      </c>
    </row>
    <row r="2751" spans="1:9" x14ac:dyDescent="0.2">
      <c r="A2751" s="30">
        <v>9.3947544298822798</v>
      </c>
      <c r="D2751" s="30">
        <v>156.922438876125</v>
      </c>
      <c r="G2751" s="30">
        <v>39.1834581985499</v>
      </c>
      <c r="I2751" s="30">
        <v>-6.9757478639538605E-4</v>
      </c>
    </row>
    <row r="2752" spans="1:9" x14ac:dyDescent="0.2">
      <c r="A2752" s="30">
        <v>9.3996683004800996</v>
      </c>
      <c r="D2752" s="30">
        <v>156.814457261256</v>
      </c>
      <c r="G2752" s="30">
        <v>39.236090204164903</v>
      </c>
      <c r="I2752" s="30">
        <v>-6.6325134624526402E-4</v>
      </c>
    </row>
    <row r="2753" spans="1:9" x14ac:dyDescent="0.2">
      <c r="A2753" s="30">
        <v>9.4045821710779798</v>
      </c>
      <c r="D2753" s="30">
        <v>156.70202736346499</v>
      </c>
      <c r="G2753" s="30">
        <v>39.288722209779898</v>
      </c>
      <c r="I2753" s="30">
        <v>-6.1856488193040105E-4</v>
      </c>
    </row>
    <row r="2754" spans="1:9" x14ac:dyDescent="0.2">
      <c r="A2754" s="30">
        <v>9.40949604167586</v>
      </c>
      <c r="D2754" s="30">
        <v>156.597293321921</v>
      </c>
      <c r="G2754" s="30">
        <v>39.341354215394901</v>
      </c>
      <c r="I2754" s="30">
        <v>-5.6913536648165201E-4</v>
      </c>
    </row>
    <row r="2755" spans="1:9" x14ac:dyDescent="0.2">
      <c r="A2755" s="30">
        <v>9.4144099122737401</v>
      </c>
      <c r="D2755" s="30">
        <v>156.49859395206099</v>
      </c>
      <c r="G2755" s="30">
        <v>39.393986221010003</v>
      </c>
      <c r="I2755" s="30">
        <v>-5.4869689165185402E-4</v>
      </c>
    </row>
    <row r="2756" spans="1:9" x14ac:dyDescent="0.2">
      <c r="A2756" s="30">
        <v>9.4193237828716203</v>
      </c>
      <c r="D2756" s="30">
        <v>156.40713218967699</v>
      </c>
      <c r="G2756" s="30">
        <v>39.446618226624999</v>
      </c>
      <c r="I2756" s="30">
        <v>-5.4309991167651305E-4</v>
      </c>
    </row>
    <row r="2757" spans="1:9" x14ac:dyDescent="0.2">
      <c r="A2757" s="30">
        <v>9.4242376534695005</v>
      </c>
      <c r="D2757" s="30">
        <v>156.317282765089</v>
      </c>
      <c r="G2757" s="30">
        <v>39.499250232240001</v>
      </c>
      <c r="I2757" s="30">
        <v>-5.5339016669064605E-4</v>
      </c>
    </row>
    <row r="2758" spans="1:9" x14ac:dyDescent="0.2">
      <c r="A2758" s="30">
        <v>9.4291515240673203</v>
      </c>
      <c r="D2758" s="30">
        <v>156.24336079014799</v>
      </c>
      <c r="G2758" s="30">
        <v>39.551882237854997</v>
      </c>
      <c r="I2758" s="30">
        <v>-5.8150069713710996E-4</v>
      </c>
    </row>
    <row r="2759" spans="1:9" x14ac:dyDescent="0.2">
      <c r="A2759" s="30">
        <v>9.4340653946652004</v>
      </c>
      <c r="D2759" s="30">
        <v>156.17061662416901</v>
      </c>
      <c r="G2759" s="30">
        <v>39.60451424347</v>
      </c>
      <c r="I2759" s="30">
        <v>-6.1120901736189202E-4</v>
      </c>
    </row>
    <row r="2760" spans="1:9" x14ac:dyDescent="0.2">
      <c r="A2760" s="30">
        <v>9.4389792652630806</v>
      </c>
      <c r="D2760" s="30">
        <v>156.09058280187199</v>
      </c>
      <c r="G2760" s="30">
        <v>39.665918250020901</v>
      </c>
      <c r="I2760" s="30">
        <v>-4.6278030641022102E-4</v>
      </c>
    </row>
    <row r="2761" spans="1:9" x14ac:dyDescent="0.2">
      <c r="A2761" s="30">
        <v>9.4438931358609608</v>
      </c>
      <c r="D2761" s="30">
        <v>156.028824856401</v>
      </c>
      <c r="G2761" s="30">
        <v>39.718550255635897</v>
      </c>
      <c r="I2761" s="30">
        <v>-3.15630746964441E-4</v>
      </c>
    </row>
    <row r="2762" spans="1:9" x14ac:dyDescent="0.2">
      <c r="A2762" s="30">
        <v>9.4488070064588392</v>
      </c>
      <c r="D2762" s="30">
        <v>155.98172878933801</v>
      </c>
      <c r="G2762" s="30">
        <v>39.7711822612509</v>
      </c>
      <c r="I2762" s="30">
        <v>-1.9818803716324399E-4</v>
      </c>
    </row>
    <row r="2763" spans="1:9" x14ac:dyDescent="0.2">
      <c r="A2763" s="30">
        <v>9.4537208770567194</v>
      </c>
      <c r="D2763" s="30">
        <v>155.92834689958099</v>
      </c>
      <c r="G2763" s="30">
        <v>39.823814266866002</v>
      </c>
      <c r="I2763" s="30">
        <v>-1.2582364959697799E-4</v>
      </c>
    </row>
    <row r="2764" spans="1:9" x14ac:dyDescent="0.2">
      <c r="A2764" s="30">
        <v>9.4586347476545996</v>
      </c>
      <c r="D2764" s="30">
        <v>155.87851878041801</v>
      </c>
      <c r="G2764" s="30">
        <v>39.876446272480997</v>
      </c>
      <c r="I2764" s="30">
        <v>-1.16944574897387E-4</v>
      </c>
    </row>
    <row r="2765" spans="1:9" x14ac:dyDescent="0.2">
      <c r="A2765" s="30">
        <v>9.4635486182524193</v>
      </c>
      <c r="D2765" s="30">
        <v>155.85058468700899</v>
      </c>
      <c r="G2765" s="30">
        <v>39.929078278096</v>
      </c>
      <c r="I2765" s="30">
        <v>1.5836248867095401E-5</v>
      </c>
    </row>
    <row r="2766" spans="1:9" x14ac:dyDescent="0.2">
      <c r="A2766" s="30">
        <v>9.4684624888502995</v>
      </c>
      <c r="D2766" s="30">
        <v>155.825203366907</v>
      </c>
      <c r="G2766" s="30">
        <v>39.981710283711003</v>
      </c>
      <c r="I2766" s="30">
        <v>2.9000206301483499E-5</v>
      </c>
    </row>
    <row r="2767" spans="1:9" x14ac:dyDescent="0.2">
      <c r="A2767" s="30">
        <v>9.4733763594481797</v>
      </c>
      <c r="D2767" s="30">
        <v>155.77124352982301</v>
      </c>
      <c r="G2767" s="30">
        <v>40.034342289325998</v>
      </c>
      <c r="I2767" s="30">
        <v>-7.9069959142936605E-6</v>
      </c>
    </row>
    <row r="2768" spans="1:9" x14ac:dyDescent="0.2">
      <c r="A2768" s="30">
        <v>9.4782902300460599</v>
      </c>
      <c r="D2768" s="30">
        <v>155.71003594684899</v>
      </c>
      <c r="G2768" s="30">
        <v>40.086974294941001</v>
      </c>
      <c r="I2768" s="30">
        <v>1.2734319266070299E-4</v>
      </c>
    </row>
    <row r="2769" spans="1:9" x14ac:dyDescent="0.2">
      <c r="A2769" s="30">
        <v>9.48320410064394</v>
      </c>
      <c r="D2769" s="30">
        <v>155.67885301613899</v>
      </c>
      <c r="G2769" s="30">
        <v>40.139606300556103</v>
      </c>
      <c r="I2769" s="30">
        <v>3.4588091800951499E-4</v>
      </c>
    </row>
    <row r="2770" spans="1:9" x14ac:dyDescent="0.2">
      <c r="A2770" s="30">
        <v>9.4881179712418202</v>
      </c>
      <c r="D2770" s="30">
        <v>155.66743137731399</v>
      </c>
      <c r="G2770" s="30">
        <v>40.192238306171099</v>
      </c>
      <c r="I2770" s="30">
        <v>5.6782340907455197E-4</v>
      </c>
    </row>
    <row r="2771" spans="1:9" x14ac:dyDescent="0.2">
      <c r="A2771" s="30">
        <v>9.49303184183964</v>
      </c>
      <c r="D2771" s="30">
        <v>155.67072200818799</v>
      </c>
      <c r="G2771" s="30">
        <v>40.244870311786102</v>
      </c>
      <c r="I2771" s="30">
        <v>6.4847408072464996E-4</v>
      </c>
    </row>
    <row r="2772" spans="1:9" x14ac:dyDescent="0.2">
      <c r="A2772" s="30">
        <v>9.4979457124375202</v>
      </c>
      <c r="D2772" s="30">
        <v>155.66746070691499</v>
      </c>
      <c r="G2772" s="30">
        <v>40.297502317401097</v>
      </c>
      <c r="I2772" s="30">
        <v>7.1728887102562799E-4</v>
      </c>
    </row>
    <row r="2773" spans="1:9" x14ac:dyDescent="0.2">
      <c r="A2773" s="30">
        <v>9.5028595830354003</v>
      </c>
      <c r="D2773" s="30">
        <v>155.66544817732401</v>
      </c>
      <c r="G2773" s="30">
        <v>40.3501343230161</v>
      </c>
      <c r="I2773" s="30">
        <v>7.7266408748833597E-4</v>
      </c>
    </row>
    <row r="2774" spans="1:9" x14ac:dyDescent="0.2">
      <c r="A2774" s="30">
        <v>9.5077734536332805</v>
      </c>
      <c r="D2774" s="30">
        <v>155.66969944984999</v>
      </c>
      <c r="G2774" s="30">
        <v>40.402766328631202</v>
      </c>
      <c r="I2774" s="30">
        <v>7.7704740778535204E-4</v>
      </c>
    </row>
    <row r="2775" spans="1:9" x14ac:dyDescent="0.2">
      <c r="A2775" s="30">
        <v>9.5126873242311607</v>
      </c>
      <c r="D2775" s="30">
        <v>155.673748857226</v>
      </c>
      <c r="G2775" s="30">
        <v>40.455398334246198</v>
      </c>
      <c r="I2775" s="30">
        <v>9.3288416875785495E-4</v>
      </c>
    </row>
    <row r="2776" spans="1:9" x14ac:dyDescent="0.2">
      <c r="A2776" s="30">
        <v>9.5176011948290409</v>
      </c>
      <c r="D2776" s="30">
        <v>155.67378257882899</v>
      </c>
      <c r="G2776" s="30">
        <v>40.5080303398612</v>
      </c>
      <c r="I2776" s="30">
        <v>1.1286020882987501E-3</v>
      </c>
    </row>
    <row r="2777" spans="1:9" x14ac:dyDescent="0.2">
      <c r="A2777" s="30">
        <v>9.5225150654269193</v>
      </c>
      <c r="D2777" s="30">
        <v>155.66353624117801</v>
      </c>
      <c r="G2777" s="30">
        <v>40.525574341732899</v>
      </c>
      <c r="I2777" s="30">
        <v>1.2007500798295401E-3</v>
      </c>
    </row>
    <row r="2778" spans="1:9" x14ac:dyDescent="0.2">
      <c r="A2778" s="30">
        <v>9.5274289360247408</v>
      </c>
      <c r="D2778" s="30">
        <v>155.66038171969601</v>
      </c>
      <c r="G2778" s="30">
        <v>40.560662345476203</v>
      </c>
      <c r="I2778" s="30">
        <v>1.22821357396081E-3</v>
      </c>
    </row>
    <row r="2779" spans="1:9" x14ac:dyDescent="0.2">
      <c r="A2779" s="30">
        <v>9.5323428066226192</v>
      </c>
      <c r="D2779" s="30">
        <v>155.67901535978999</v>
      </c>
      <c r="G2779" s="30">
        <v>40.613294351091298</v>
      </c>
      <c r="I2779" s="30">
        <v>1.2605319073615499E-3</v>
      </c>
    </row>
    <row r="2780" spans="1:9" x14ac:dyDescent="0.2">
      <c r="A2780" s="30">
        <v>9.5372566772204994</v>
      </c>
      <c r="D2780" s="30">
        <v>155.68041515941499</v>
      </c>
      <c r="G2780" s="30">
        <v>40.665926356706301</v>
      </c>
      <c r="I2780" s="30">
        <v>1.2803427604137E-3</v>
      </c>
    </row>
    <row r="2781" spans="1:9" x14ac:dyDescent="0.2">
      <c r="A2781" s="30">
        <v>9.5421705478183796</v>
      </c>
      <c r="D2781" s="30">
        <v>155.67753357972001</v>
      </c>
      <c r="G2781" s="30">
        <v>40.718558362321303</v>
      </c>
      <c r="I2781" s="30">
        <v>1.4121583282357701E-3</v>
      </c>
    </row>
    <row r="2782" spans="1:9" x14ac:dyDescent="0.2">
      <c r="A2782" s="30">
        <v>9.5470844184162598</v>
      </c>
      <c r="D2782" s="30">
        <v>155.692678484906</v>
      </c>
      <c r="G2782" s="30">
        <v>40.771190367936299</v>
      </c>
      <c r="I2782" s="30">
        <v>1.5424452215329701E-3</v>
      </c>
    </row>
    <row r="2783" spans="1:9" x14ac:dyDescent="0.2">
      <c r="A2783" s="30">
        <v>9.5519982890141399</v>
      </c>
      <c r="D2783" s="30">
        <v>155.72217883325601</v>
      </c>
      <c r="G2783" s="30">
        <v>40.823822373551302</v>
      </c>
      <c r="I2783" s="30">
        <v>1.71727581687945E-3</v>
      </c>
    </row>
    <row r="2784" spans="1:9" x14ac:dyDescent="0.2">
      <c r="A2784" s="30">
        <v>9.5569121596119597</v>
      </c>
      <c r="D2784" s="30">
        <v>155.747398351898</v>
      </c>
      <c r="G2784" s="30">
        <v>40.876454379166397</v>
      </c>
      <c r="I2784" s="30">
        <v>1.8032926096616701E-3</v>
      </c>
    </row>
    <row r="2785" spans="1:9" x14ac:dyDescent="0.2">
      <c r="A2785" s="30">
        <v>9.5618260302098399</v>
      </c>
      <c r="D2785" s="30">
        <v>155.76923059510301</v>
      </c>
      <c r="G2785" s="30">
        <v>40.929086384781399</v>
      </c>
      <c r="I2785" s="30">
        <v>1.85963158442318E-3</v>
      </c>
    </row>
    <row r="2786" spans="1:9" x14ac:dyDescent="0.2">
      <c r="A2786" s="30">
        <v>9.5667399008077201</v>
      </c>
      <c r="D2786" s="30">
        <v>155.78575661007301</v>
      </c>
      <c r="G2786" s="30">
        <v>40.990490391332202</v>
      </c>
      <c r="I2786" s="30">
        <v>1.83446661972909E-3</v>
      </c>
    </row>
    <row r="2787" spans="1:9" x14ac:dyDescent="0.2">
      <c r="A2787" s="30">
        <v>9.5716537714056003</v>
      </c>
      <c r="D2787" s="30">
        <v>155.79722887233899</v>
      </c>
      <c r="G2787" s="30">
        <v>41.043122396947297</v>
      </c>
      <c r="I2787" s="30">
        <v>1.76327564936563E-3</v>
      </c>
    </row>
    <row r="2788" spans="1:9" x14ac:dyDescent="0.2">
      <c r="A2788" s="30">
        <v>9.5765676420034804</v>
      </c>
      <c r="D2788" s="30">
        <v>155.80128718017701</v>
      </c>
      <c r="G2788" s="30">
        <v>41.095754402562299</v>
      </c>
      <c r="I2788" s="30">
        <v>1.7900958702662801E-3</v>
      </c>
    </row>
    <row r="2789" spans="1:9" x14ac:dyDescent="0.2">
      <c r="A2789" s="30">
        <v>9.5814815126013606</v>
      </c>
      <c r="D2789" s="30">
        <v>155.810040868079</v>
      </c>
      <c r="G2789" s="30">
        <v>41.148386408177302</v>
      </c>
      <c r="I2789" s="30">
        <v>1.9301558247185799E-3</v>
      </c>
    </row>
    <row r="2790" spans="1:9" x14ac:dyDescent="0.2">
      <c r="A2790" s="30">
        <v>9.5863953831991804</v>
      </c>
      <c r="D2790" s="30">
        <v>155.81858424756399</v>
      </c>
      <c r="G2790" s="30">
        <v>41.201018413792298</v>
      </c>
      <c r="I2790" s="30">
        <v>2.0242808700190501E-3</v>
      </c>
    </row>
    <row r="2791" spans="1:9" x14ac:dyDescent="0.2">
      <c r="A2791" s="30">
        <v>9.5913092537970606</v>
      </c>
      <c r="D2791" s="30">
        <v>155.81704287398401</v>
      </c>
      <c r="G2791" s="30">
        <v>41.2536504194073</v>
      </c>
      <c r="I2791" s="30">
        <v>2.1152583630641001E-3</v>
      </c>
    </row>
    <row r="2792" spans="1:9" x14ac:dyDescent="0.2">
      <c r="A2792" s="30">
        <v>9.5962231243949407</v>
      </c>
      <c r="D2792" s="30">
        <v>155.81707707574799</v>
      </c>
      <c r="G2792" s="30">
        <v>41.306282425022403</v>
      </c>
      <c r="I2792" s="30">
        <v>2.1573118916043601E-3</v>
      </c>
    </row>
    <row r="2793" spans="1:9" x14ac:dyDescent="0.2">
      <c r="A2793" s="30">
        <v>9.6011369949928191</v>
      </c>
      <c r="D2793" s="30">
        <v>155.83133386394701</v>
      </c>
      <c r="G2793" s="30">
        <v>41.358914430637398</v>
      </c>
      <c r="I2793" s="30">
        <v>2.1944435556194601E-3</v>
      </c>
    </row>
    <row r="2794" spans="1:9" x14ac:dyDescent="0.2">
      <c r="A2794" s="30">
        <v>9.6060508655906993</v>
      </c>
      <c r="D2794" s="30">
        <v>155.859718448981</v>
      </c>
      <c r="G2794" s="30">
        <v>41.411546436252401</v>
      </c>
      <c r="I2794" s="30">
        <v>2.1212555239561001E-3</v>
      </c>
    </row>
    <row r="2795" spans="1:9" x14ac:dyDescent="0.2">
      <c r="A2795" s="30">
        <v>9.6109647361885795</v>
      </c>
      <c r="D2795" s="30">
        <v>155.90215810980001</v>
      </c>
      <c r="G2795" s="30">
        <v>41.464178441867404</v>
      </c>
      <c r="I2795" s="30">
        <v>2.0845526729460799E-3</v>
      </c>
    </row>
    <row r="2796" spans="1:9" x14ac:dyDescent="0.2">
      <c r="A2796" s="30">
        <v>9.6158786067864597</v>
      </c>
      <c r="D2796" s="30">
        <v>155.94683904568299</v>
      </c>
      <c r="G2796" s="30">
        <v>41.516810447482399</v>
      </c>
      <c r="I2796" s="30">
        <v>2.1160290542459798E-3</v>
      </c>
    </row>
    <row r="2797" spans="1:9" x14ac:dyDescent="0.2">
      <c r="A2797" s="30">
        <v>9.6207924773842795</v>
      </c>
      <c r="D2797" s="30">
        <v>155.99993687298601</v>
      </c>
      <c r="G2797" s="30">
        <v>41.569442453097501</v>
      </c>
      <c r="I2797" s="30">
        <v>2.11690335107588E-3</v>
      </c>
    </row>
    <row r="2798" spans="1:9" x14ac:dyDescent="0.2">
      <c r="A2798" s="30">
        <v>9.6257063479821596</v>
      </c>
      <c r="D2798" s="30">
        <v>156.04352584202499</v>
      </c>
      <c r="G2798" s="30">
        <v>41.622074458712497</v>
      </c>
      <c r="I2798" s="30">
        <v>2.1088599198331001E-3</v>
      </c>
    </row>
    <row r="2799" spans="1:9" x14ac:dyDescent="0.2">
      <c r="A2799" s="30">
        <v>9.6306202185800398</v>
      </c>
      <c r="D2799" s="30">
        <v>156.077251470151</v>
      </c>
      <c r="G2799" s="30">
        <v>41.6747064643275</v>
      </c>
      <c r="I2799" s="30">
        <v>2.1331891966248399E-3</v>
      </c>
    </row>
    <row r="2800" spans="1:9" x14ac:dyDescent="0.2">
      <c r="A2800" s="30">
        <v>9.63553408917792</v>
      </c>
      <c r="D2800" s="30">
        <v>156.124057678545</v>
      </c>
      <c r="G2800" s="30">
        <v>41.727338469942502</v>
      </c>
      <c r="I2800" s="30">
        <v>2.1060846190464398E-3</v>
      </c>
    </row>
    <row r="2801" spans="1:9" x14ac:dyDescent="0.2">
      <c r="A2801" s="30">
        <v>9.6404479597758002</v>
      </c>
      <c r="D2801" s="30">
        <v>156.15447162228801</v>
      </c>
      <c r="G2801" s="30">
        <v>41.779970475557498</v>
      </c>
      <c r="I2801" s="30">
        <v>2.11761904027559E-3</v>
      </c>
    </row>
    <row r="2802" spans="1:9" x14ac:dyDescent="0.2">
      <c r="A2802" s="30">
        <v>9.6453618303736803</v>
      </c>
      <c r="D2802" s="30">
        <v>156.175476285239</v>
      </c>
      <c r="G2802" s="30">
        <v>41.8326024811726</v>
      </c>
      <c r="I2802" s="30">
        <v>2.08534376663986E-3</v>
      </c>
    </row>
    <row r="2803" spans="1:9" x14ac:dyDescent="0.2">
      <c r="A2803" s="30">
        <v>9.6502757009715001</v>
      </c>
      <c r="D2803" s="30">
        <v>156.19723031177099</v>
      </c>
      <c r="G2803" s="30">
        <v>41.885234486787603</v>
      </c>
      <c r="I2803" s="30">
        <v>2.0581519654056398E-3</v>
      </c>
    </row>
    <row r="2804" spans="1:9" x14ac:dyDescent="0.2">
      <c r="A2804" s="30">
        <v>9.6551895715693803</v>
      </c>
      <c r="D2804" s="30">
        <v>156.22779946712899</v>
      </c>
      <c r="G2804" s="30">
        <v>41.937866492402598</v>
      </c>
      <c r="I2804" s="30">
        <v>2.1658408543206698E-3</v>
      </c>
    </row>
    <row r="2805" spans="1:9" x14ac:dyDescent="0.2">
      <c r="A2805" s="30">
        <v>9.6601034421672605</v>
      </c>
      <c r="D2805" s="30">
        <v>156.261203290438</v>
      </c>
      <c r="G2805" s="30">
        <v>41.990498498017601</v>
      </c>
      <c r="I2805" s="30">
        <v>2.1578337777302002E-3</v>
      </c>
    </row>
    <row r="2806" spans="1:9" x14ac:dyDescent="0.2">
      <c r="A2806" s="30">
        <v>9.6650173127651406</v>
      </c>
      <c r="D2806" s="30">
        <v>156.291441272485</v>
      </c>
      <c r="G2806" s="30">
        <v>42.043130503632597</v>
      </c>
      <c r="I2806" s="30">
        <v>2.08505716020324E-3</v>
      </c>
    </row>
    <row r="2807" spans="1:9" x14ac:dyDescent="0.2">
      <c r="A2807" s="30">
        <v>9.6699311833630208</v>
      </c>
      <c r="D2807" s="30">
        <v>156.32501753338599</v>
      </c>
      <c r="G2807" s="30">
        <v>42.095762509247699</v>
      </c>
      <c r="I2807" s="30">
        <v>1.92222613340549E-3</v>
      </c>
    </row>
    <row r="2808" spans="1:9" x14ac:dyDescent="0.2">
      <c r="A2808" s="30">
        <v>9.6748450539608992</v>
      </c>
      <c r="D2808" s="30">
        <v>156.35330215564099</v>
      </c>
      <c r="G2808" s="30">
        <v>42.148394514862701</v>
      </c>
      <c r="I2808" s="30">
        <v>1.8576539273340001E-3</v>
      </c>
    </row>
    <row r="2809" spans="1:9" x14ac:dyDescent="0.2">
      <c r="A2809" s="30">
        <v>9.6797589245587208</v>
      </c>
      <c r="D2809" s="30">
        <v>156.37481805772501</v>
      </c>
      <c r="G2809" s="30">
        <v>42.201026520477697</v>
      </c>
      <c r="I2809" s="30">
        <v>1.8407886723712499E-3</v>
      </c>
    </row>
    <row r="2810" spans="1:9" x14ac:dyDescent="0.2">
      <c r="A2810" s="30">
        <v>9.6846727951565992</v>
      </c>
      <c r="D2810" s="30">
        <v>156.39406903975299</v>
      </c>
      <c r="G2810" s="30">
        <v>42.2536585260927</v>
      </c>
      <c r="I2810" s="30">
        <v>1.7743972079021801E-3</v>
      </c>
    </row>
    <row r="2811" spans="1:9" x14ac:dyDescent="0.2">
      <c r="A2811" s="30">
        <v>9.6895866657544794</v>
      </c>
      <c r="D2811" s="30">
        <v>156.40145935475999</v>
      </c>
      <c r="G2811" s="30">
        <v>42.306290531707702</v>
      </c>
      <c r="I2811" s="30">
        <v>1.79629974553668E-3</v>
      </c>
    </row>
    <row r="2812" spans="1:9" x14ac:dyDescent="0.2">
      <c r="A2812" s="30">
        <v>9.6945005363523595</v>
      </c>
      <c r="D2812" s="30">
        <v>156.40010163694399</v>
      </c>
      <c r="G2812" s="30">
        <v>42.367694538258597</v>
      </c>
      <c r="I2812" s="30">
        <v>1.78275507006597E-3</v>
      </c>
    </row>
    <row r="2813" spans="1:9" x14ac:dyDescent="0.2">
      <c r="A2813" s="30">
        <v>9.6994144069502397</v>
      </c>
      <c r="D2813" s="30">
        <v>156.39207841301999</v>
      </c>
      <c r="G2813" s="30">
        <v>42.4203265438736</v>
      </c>
      <c r="I2813" s="30">
        <v>1.7143114329058E-3</v>
      </c>
    </row>
    <row r="2814" spans="1:9" x14ac:dyDescent="0.2">
      <c r="A2814" s="30">
        <v>9.7043282775481199</v>
      </c>
      <c r="D2814" s="30">
        <v>156.381077608189</v>
      </c>
      <c r="G2814" s="30">
        <v>42.472958549488602</v>
      </c>
      <c r="I2814" s="30">
        <v>1.6638034602716699E-3</v>
      </c>
    </row>
    <row r="2815" spans="1:9" x14ac:dyDescent="0.2">
      <c r="A2815" s="30">
        <v>9.7092421481460001</v>
      </c>
      <c r="D2815" s="30">
        <v>156.364663011516</v>
      </c>
      <c r="G2815" s="30">
        <v>42.525590555103697</v>
      </c>
      <c r="I2815" s="30">
        <v>1.53482577802994E-3</v>
      </c>
    </row>
    <row r="2816" spans="1:9" x14ac:dyDescent="0.2">
      <c r="A2816" s="30">
        <v>9.7141560187438198</v>
      </c>
      <c r="D2816" s="30">
        <v>156.37663508911399</v>
      </c>
      <c r="G2816" s="30">
        <v>42.5782225607187</v>
      </c>
      <c r="I2816" s="30">
        <v>1.48771335638653E-3</v>
      </c>
    </row>
    <row r="2817" spans="1:9" x14ac:dyDescent="0.2">
      <c r="A2817" s="30">
        <v>9.7190698893417</v>
      </c>
      <c r="D2817" s="30">
        <v>156.395402923408</v>
      </c>
      <c r="G2817" s="30">
        <v>42.630854566333703</v>
      </c>
      <c r="I2817" s="30">
        <v>1.4647315837072799E-3</v>
      </c>
    </row>
    <row r="2818" spans="1:9" x14ac:dyDescent="0.2">
      <c r="A2818" s="30">
        <v>9.7239837599395802</v>
      </c>
      <c r="D2818" s="30">
        <v>156.407687729934</v>
      </c>
      <c r="G2818" s="30">
        <v>42.683486571948698</v>
      </c>
      <c r="I2818" s="30">
        <v>1.4822222875482301E-3</v>
      </c>
    </row>
    <row r="2819" spans="1:9" x14ac:dyDescent="0.2">
      <c r="A2819" s="30">
        <v>9.7288976305374604</v>
      </c>
      <c r="D2819" s="30">
        <v>156.41724484204099</v>
      </c>
      <c r="G2819" s="30">
        <v>42.736118577563701</v>
      </c>
      <c r="I2819" s="30">
        <v>1.52747411844687E-3</v>
      </c>
    </row>
    <row r="2820" spans="1:9" x14ac:dyDescent="0.2">
      <c r="A2820" s="30">
        <v>9.7338115011353405</v>
      </c>
      <c r="D2820" s="30">
        <v>156.41610700452901</v>
      </c>
      <c r="G2820" s="30">
        <v>42.788750583178803</v>
      </c>
      <c r="I2820" s="30">
        <v>1.4983118404390599E-3</v>
      </c>
    </row>
    <row r="2821" spans="1:9" x14ac:dyDescent="0.2">
      <c r="A2821" s="30">
        <v>9.7387253717332207</v>
      </c>
      <c r="D2821" s="30">
        <v>156.40190375701101</v>
      </c>
      <c r="G2821" s="30">
        <v>42.841382588793799</v>
      </c>
      <c r="I2821" s="30">
        <v>1.4602332170505299E-3</v>
      </c>
    </row>
    <row r="2822" spans="1:9" x14ac:dyDescent="0.2">
      <c r="A2822" s="30">
        <v>9.7436392423310405</v>
      </c>
      <c r="D2822" s="30">
        <v>156.36744785277</v>
      </c>
      <c r="G2822" s="30">
        <v>42.894014594408802</v>
      </c>
      <c r="I2822" s="30">
        <v>1.4168841599351001E-3</v>
      </c>
    </row>
    <row r="2823" spans="1:9" x14ac:dyDescent="0.2">
      <c r="A2823" s="30">
        <v>9.7485531129289207</v>
      </c>
      <c r="D2823" s="30">
        <v>156.32973067936601</v>
      </c>
      <c r="G2823" s="30">
        <v>42.946646600023797</v>
      </c>
      <c r="I2823" s="30">
        <v>1.33913467437548E-3</v>
      </c>
    </row>
    <row r="2824" spans="1:9" x14ac:dyDescent="0.2">
      <c r="A2824" s="30">
        <v>9.7534669835268009</v>
      </c>
      <c r="D2824" s="30">
        <v>156.300267709254</v>
      </c>
      <c r="G2824" s="30">
        <v>42.9992786056388</v>
      </c>
      <c r="I2824" s="30">
        <v>1.29365676048067E-3</v>
      </c>
    </row>
    <row r="2825" spans="1:9" x14ac:dyDescent="0.2">
      <c r="A2825" s="30">
        <v>9.7583808541246793</v>
      </c>
      <c r="D2825" s="30">
        <v>156.267450105406</v>
      </c>
      <c r="G2825" s="30">
        <v>43.051910611253803</v>
      </c>
      <c r="I2825" s="30">
        <v>1.25331095898355E-3</v>
      </c>
    </row>
    <row r="2826" spans="1:9" x14ac:dyDescent="0.2">
      <c r="A2826" s="30">
        <v>9.7632947247225594</v>
      </c>
      <c r="D2826" s="30">
        <v>156.234765167039</v>
      </c>
      <c r="G2826" s="30">
        <v>43.104542616868898</v>
      </c>
      <c r="I2826" s="30">
        <v>1.2323620586781E-3</v>
      </c>
    </row>
    <row r="2827" spans="1:9" x14ac:dyDescent="0.2">
      <c r="A2827" s="30">
        <v>9.7682085953204396</v>
      </c>
      <c r="D2827" s="30">
        <v>156.224200226021</v>
      </c>
      <c r="G2827" s="30">
        <v>43.139630620612202</v>
      </c>
      <c r="I2827" s="30">
        <v>1.1723446568585099E-3</v>
      </c>
    </row>
    <row r="2828" spans="1:9" x14ac:dyDescent="0.2">
      <c r="A2828" s="30">
        <v>9.7731224659182594</v>
      </c>
      <c r="D2828" s="30">
        <v>156.20641305628499</v>
      </c>
      <c r="G2828" s="30">
        <v>43.1571746224839</v>
      </c>
      <c r="I2828" s="30">
        <v>1.1704437077900099E-3</v>
      </c>
    </row>
    <row r="2829" spans="1:9" x14ac:dyDescent="0.2">
      <c r="A2829" s="30">
        <v>9.7780363365161396</v>
      </c>
      <c r="D2829" s="30">
        <v>156.18732117784401</v>
      </c>
      <c r="G2829" s="30">
        <v>43.174718624355599</v>
      </c>
      <c r="I2829" s="30">
        <v>1.18503599344952E-3</v>
      </c>
    </row>
    <row r="2830" spans="1:9" x14ac:dyDescent="0.2">
      <c r="A2830" s="30">
        <v>9.7829502071140197</v>
      </c>
      <c r="D2830" s="30">
        <v>156.16168734733199</v>
      </c>
      <c r="G2830" s="30">
        <v>43.209806628098903</v>
      </c>
      <c r="I2830" s="30">
        <v>1.1942417944081601E-3</v>
      </c>
    </row>
    <row r="2831" spans="1:9" x14ac:dyDescent="0.2">
      <c r="A2831" s="30">
        <v>9.7878640777118999</v>
      </c>
      <c r="D2831" s="30">
        <v>156.12783973082799</v>
      </c>
      <c r="G2831" s="30">
        <v>43.262438633713899</v>
      </c>
      <c r="I2831" s="30">
        <v>1.2786907788501899E-3</v>
      </c>
    </row>
    <row r="2832" spans="1:9" x14ac:dyDescent="0.2">
      <c r="A2832" s="30">
        <v>9.7927779483097801</v>
      </c>
      <c r="D2832" s="30">
        <v>156.06760853916401</v>
      </c>
      <c r="G2832" s="30">
        <v>43.315070639329001</v>
      </c>
      <c r="I2832" s="30">
        <v>1.2316979776575501E-3</v>
      </c>
    </row>
    <row r="2833" spans="1:9" x14ac:dyDescent="0.2">
      <c r="A2833" s="30">
        <v>9.7976918189076603</v>
      </c>
      <c r="D2833" s="30">
        <v>155.994028804263</v>
      </c>
      <c r="G2833" s="30">
        <v>43.367702644944004</v>
      </c>
      <c r="I2833" s="30">
        <v>1.17930705206405E-3</v>
      </c>
    </row>
    <row r="2834" spans="1:9" x14ac:dyDescent="0.2">
      <c r="A2834" s="30">
        <v>9.8026056895055405</v>
      </c>
      <c r="D2834" s="30">
        <v>155.91002626815001</v>
      </c>
      <c r="G2834" s="30">
        <v>43.376474645879803</v>
      </c>
      <c r="I2834" s="30">
        <v>1.1563845953524901E-3</v>
      </c>
    </row>
    <row r="2835" spans="1:9" x14ac:dyDescent="0.2">
      <c r="A2835" s="30">
        <v>9.8075195601033602</v>
      </c>
      <c r="D2835" s="30">
        <v>155.83188860163099</v>
      </c>
      <c r="G2835" s="30">
        <v>43.420334650558999</v>
      </c>
      <c r="I2835" s="30">
        <v>1.16346900924415E-3</v>
      </c>
    </row>
    <row r="2836" spans="1:9" x14ac:dyDescent="0.2">
      <c r="A2836" s="30">
        <v>9.8124334307012404</v>
      </c>
      <c r="D2836" s="30">
        <v>155.76113611204701</v>
      </c>
      <c r="G2836" s="30">
        <v>43.437878652430697</v>
      </c>
      <c r="I2836" s="30">
        <v>1.18737479886541E-3</v>
      </c>
    </row>
    <row r="2837" spans="1:9" x14ac:dyDescent="0.2">
      <c r="A2837" s="30">
        <v>9.8173473012991206</v>
      </c>
      <c r="D2837" s="30">
        <v>155.69258360544799</v>
      </c>
      <c r="G2837" s="30">
        <v>43.472966656174002</v>
      </c>
      <c r="I2837" s="30">
        <v>1.1692139682625601E-3</v>
      </c>
    </row>
    <row r="2838" spans="1:9" x14ac:dyDescent="0.2">
      <c r="A2838" s="30">
        <v>9.8222611718970008</v>
      </c>
      <c r="D2838" s="30">
        <v>155.62810314423399</v>
      </c>
      <c r="G2838" s="30">
        <v>43.525598661788997</v>
      </c>
      <c r="I2838" s="30">
        <v>1.1325685972641299E-3</v>
      </c>
    </row>
    <row r="2839" spans="1:9" x14ac:dyDescent="0.2">
      <c r="A2839" s="30">
        <v>9.8271750424948792</v>
      </c>
      <c r="D2839" s="30">
        <v>155.55817351241799</v>
      </c>
      <c r="G2839" s="30">
        <v>43.5782306674041</v>
      </c>
      <c r="I2839" s="30">
        <v>1.10248548523492E-3</v>
      </c>
    </row>
    <row r="2840" spans="1:9" x14ac:dyDescent="0.2">
      <c r="A2840" s="30">
        <v>9.8320889130927593</v>
      </c>
      <c r="D2840" s="30">
        <v>155.48382359972399</v>
      </c>
      <c r="G2840" s="30">
        <v>43.630862673019102</v>
      </c>
      <c r="I2840" s="30">
        <v>1.07378650834303E-3</v>
      </c>
    </row>
    <row r="2841" spans="1:9" x14ac:dyDescent="0.2">
      <c r="A2841" s="30">
        <v>9.8370027836905791</v>
      </c>
      <c r="D2841" s="30">
        <v>155.400965657504</v>
      </c>
      <c r="G2841" s="30">
        <v>43.692266679569897</v>
      </c>
      <c r="I2841" s="30">
        <v>1.0131640309253001E-3</v>
      </c>
    </row>
    <row r="2842" spans="1:9" x14ac:dyDescent="0.2">
      <c r="A2842" s="30">
        <v>9.8419166542884593</v>
      </c>
      <c r="D2842" s="30">
        <v>155.32227802939801</v>
      </c>
      <c r="G2842" s="30">
        <v>43.744898685184999</v>
      </c>
      <c r="I2842" s="30">
        <v>8.6364679162591004E-4</v>
      </c>
    </row>
    <row r="2843" spans="1:9" x14ac:dyDescent="0.2">
      <c r="A2843" s="30">
        <v>9.8468305248863395</v>
      </c>
      <c r="D2843" s="30">
        <v>155.23250961602901</v>
      </c>
      <c r="G2843" s="30">
        <v>43.797530690800002</v>
      </c>
      <c r="I2843" s="30">
        <v>7.8259158818601597E-4</v>
      </c>
    </row>
    <row r="2844" spans="1:9" x14ac:dyDescent="0.2">
      <c r="A2844" s="30">
        <v>9.8517443954842197</v>
      </c>
      <c r="D2844" s="30">
        <v>155.131652476559</v>
      </c>
      <c r="G2844" s="30">
        <v>43.850162696414998</v>
      </c>
      <c r="I2844" s="30">
        <v>7.3625169514281001E-4</v>
      </c>
    </row>
    <row r="2845" spans="1:9" x14ac:dyDescent="0.2">
      <c r="A2845" s="30">
        <v>9.8566582660820998</v>
      </c>
      <c r="D2845" s="30">
        <v>155.020854060869</v>
      </c>
      <c r="G2845" s="30">
        <v>43.90279470203</v>
      </c>
      <c r="I2845" s="30">
        <v>7.5616686597621495E-4</v>
      </c>
    </row>
    <row r="2846" spans="1:9" x14ac:dyDescent="0.2">
      <c r="A2846" s="30">
        <v>9.86157213667998</v>
      </c>
      <c r="D2846" s="30">
        <v>154.923520401937</v>
      </c>
      <c r="G2846" s="30">
        <v>43.955426707645003</v>
      </c>
      <c r="I2846" s="30">
        <v>8.3185793010977205E-4</v>
      </c>
    </row>
    <row r="2847" spans="1:9" x14ac:dyDescent="0.2">
      <c r="A2847" s="30">
        <v>9.8664860072778602</v>
      </c>
      <c r="D2847" s="30">
        <v>154.85444945943999</v>
      </c>
      <c r="G2847" s="30">
        <v>44.008058713260098</v>
      </c>
      <c r="I2847" s="30">
        <v>8.1342771420006696E-4</v>
      </c>
    </row>
    <row r="2848" spans="1:9" x14ac:dyDescent="0.2">
      <c r="A2848" s="30">
        <v>9.87139987787568</v>
      </c>
      <c r="D2848" s="30">
        <v>154.80618358874099</v>
      </c>
      <c r="G2848" s="30">
        <v>44.060690718875101</v>
      </c>
      <c r="I2848" s="30">
        <v>8.2907351806705903E-4</v>
      </c>
    </row>
    <row r="2849" spans="1:9" x14ac:dyDescent="0.2">
      <c r="A2849" s="30">
        <v>9.8763137484735601</v>
      </c>
      <c r="D2849" s="30">
        <v>154.75146153117899</v>
      </c>
      <c r="G2849" s="30">
        <v>44.113322724490097</v>
      </c>
      <c r="I2849" s="30">
        <v>7.9208395833395197E-4</v>
      </c>
    </row>
    <row r="2850" spans="1:9" x14ac:dyDescent="0.2">
      <c r="A2850" s="30">
        <v>9.8812276190714403</v>
      </c>
      <c r="D2850" s="30">
        <v>154.683352625731</v>
      </c>
      <c r="G2850" s="30">
        <v>44.165954730105099</v>
      </c>
      <c r="I2850" s="30">
        <v>6.8940036817609796E-4</v>
      </c>
    </row>
    <row r="2851" spans="1:9" x14ac:dyDescent="0.2">
      <c r="A2851" s="30">
        <v>9.8861414896693205</v>
      </c>
      <c r="D2851" s="30">
        <v>154.59385539249499</v>
      </c>
      <c r="G2851" s="30">
        <v>44.218586735720102</v>
      </c>
      <c r="I2851" s="30">
        <v>5.6750271677380405E-4</v>
      </c>
    </row>
    <row r="2852" spans="1:9" x14ac:dyDescent="0.2">
      <c r="A2852" s="30">
        <v>9.8910553602672007</v>
      </c>
      <c r="D2852" s="30">
        <v>154.48868615145699</v>
      </c>
      <c r="G2852" s="30">
        <v>44.271218741335197</v>
      </c>
      <c r="I2852" s="30">
        <v>5.45082173535782E-4</v>
      </c>
    </row>
    <row r="2853" spans="1:9" x14ac:dyDescent="0.2">
      <c r="A2853" s="30">
        <v>9.8959692308650808</v>
      </c>
      <c r="D2853" s="30">
        <v>154.37064830810999</v>
      </c>
      <c r="G2853" s="30">
        <v>44.3238507469502</v>
      </c>
      <c r="I2853" s="30">
        <v>6.71056032715042E-4</v>
      </c>
    </row>
    <row r="2854" spans="1:9" x14ac:dyDescent="0.2">
      <c r="A2854" s="30">
        <v>9.9008831014629006</v>
      </c>
      <c r="D2854" s="30">
        <v>154.207401376485</v>
      </c>
      <c r="G2854" s="30">
        <v>44.376482752565202</v>
      </c>
      <c r="I2854" s="30">
        <v>7.42056173580118E-4</v>
      </c>
    </row>
    <row r="2855" spans="1:9" x14ac:dyDescent="0.2">
      <c r="A2855" s="30">
        <v>9.9057969720607808</v>
      </c>
      <c r="D2855" s="30">
        <v>154.016190495112</v>
      </c>
      <c r="G2855" s="30">
        <v>44.429114758180198</v>
      </c>
      <c r="I2855" s="30">
        <v>8.4480037588033298E-4</v>
      </c>
    </row>
    <row r="2856" spans="1:9" x14ac:dyDescent="0.2">
      <c r="A2856" s="30">
        <v>9.9107108426586592</v>
      </c>
      <c r="D2856" s="30">
        <v>153.845611337516</v>
      </c>
      <c r="G2856" s="30">
        <v>44.481746763795201</v>
      </c>
      <c r="I2856" s="30">
        <v>8.5541892625623896E-4</v>
      </c>
    </row>
    <row r="2857" spans="1:9" x14ac:dyDescent="0.2">
      <c r="A2857" s="30">
        <v>9.9156247132565394</v>
      </c>
      <c r="D2857" s="30">
        <v>153.706474334646</v>
      </c>
      <c r="G2857" s="30">
        <v>44.534378769410303</v>
      </c>
      <c r="I2857" s="30">
        <v>7.86090098719659E-4</v>
      </c>
    </row>
    <row r="2858" spans="1:9" x14ac:dyDescent="0.2">
      <c r="A2858" s="30">
        <v>9.9205385838544196</v>
      </c>
      <c r="D2858" s="30">
        <v>153.56997445105901</v>
      </c>
      <c r="G2858" s="30">
        <v>44.587010775025298</v>
      </c>
      <c r="I2858" s="30">
        <v>7.7341815128958904E-4</v>
      </c>
    </row>
    <row r="2859" spans="1:9" x14ac:dyDescent="0.2">
      <c r="A2859" s="30">
        <v>9.9254524544522997</v>
      </c>
      <c r="D2859" s="30">
        <v>153.41099436227901</v>
      </c>
      <c r="G2859" s="30">
        <v>44.639642780640301</v>
      </c>
      <c r="I2859" s="30">
        <v>7.0766653530665699E-4</v>
      </c>
    </row>
    <row r="2860" spans="1:9" x14ac:dyDescent="0.2">
      <c r="A2860" s="30">
        <v>9.9303663250501195</v>
      </c>
      <c r="D2860" s="30">
        <v>153.25962604618201</v>
      </c>
      <c r="G2860" s="30">
        <v>44.692274786255297</v>
      </c>
      <c r="I2860" s="30">
        <v>5.8204522317477998E-4</v>
      </c>
    </row>
    <row r="2861" spans="1:9" x14ac:dyDescent="0.2">
      <c r="A2861" s="30">
        <v>9.9352801956479997</v>
      </c>
      <c r="D2861" s="30">
        <v>153.10628645084401</v>
      </c>
      <c r="G2861" s="30">
        <v>44.744906791870299</v>
      </c>
      <c r="I2861" s="30">
        <v>3.9123174718770003E-4</v>
      </c>
    </row>
    <row r="2862" spans="1:9" x14ac:dyDescent="0.2">
      <c r="A2862" s="30">
        <v>9.9401940662458799</v>
      </c>
      <c r="D2862" s="30">
        <v>152.94821718124999</v>
      </c>
      <c r="G2862" s="30">
        <v>44.797538797485402</v>
      </c>
      <c r="I2862" s="30">
        <v>1.8239285299490699E-4</v>
      </c>
    </row>
    <row r="2863" spans="1:9" x14ac:dyDescent="0.2">
      <c r="A2863" s="30">
        <v>9.94510793684376</v>
      </c>
      <c r="D2863" s="30">
        <v>152.787338282306</v>
      </c>
      <c r="G2863" s="30">
        <v>44.850170803100397</v>
      </c>
      <c r="I2863" s="30">
        <v>2.3579753422276899E-4</v>
      </c>
    </row>
    <row r="2864" spans="1:9" x14ac:dyDescent="0.2">
      <c r="A2864" s="30">
        <v>9.9500218074416402</v>
      </c>
      <c r="D2864" s="30">
        <v>152.62146699562999</v>
      </c>
      <c r="G2864" s="30">
        <v>44.9028028087154</v>
      </c>
      <c r="I2864" s="30">
        <v>3.6702559863460401E-4</v>
      </c>
    </row>
    <row r="2865" spans="1:9" x14ac:dyDescent="0.2">
      <c r="A2865" s="30">
        <v>9.9549356780395204</v>
      </c>
      <c r="D2865" s="30">
        <v>152.45118540885801</v>
      </c>
      <c r="G2865" s="30">
        <v>44.955434814330403</v>
      </c>
      <c r="I2865" s="30">
        <v>4.1878225714892301E-4</v>
      </c>
    </row>
    <row r="2866" spans="1:9" x14ac:dyDescent="0.2">
      <c r="A2866" s="30">
        <v>9.9598495486374006</v>
      </c>
      <c r="D2866" s="30">
        <v>152.268957877682</v>
      </c>
      <c r="G2866" s="30">
        <v>45.016838820881297</v>
      </c>
      <c r="I2866" s="30">
        <v>3.9671026219596903E-4</v>
      </c>
    </row>
    <row r="2867" spans="1:9" x14ac:dyDescent="0.2">
      <c r="A2867" s="30">
        <v>9.9647634192352204</v>
      </c>
      <c r="D2867" s="30">
        <v>152.091142612521</v>
      </c>
      <c r="G2867" s="30">
        <v>45.0694708264963</v>
      </c>
      <c r="I2867" s="30">
        <v>4.0585259753411599E-4</v>
      </c>
    </row>
    <row r="2868" spans="1:9" x14ac:dyDescent="0.2">
      <c r="A2868" s="30">
        <v>9.9696772898331005</v>
      </c>
      <c r="D2868" s="30">
        <v>151.916705789887</v>
      </c>
      <c r="G2868" s="30">
        <v>45.122102832111302</v>
      </c>
      <c r="I2868" s="30">
        <v>5.4852538132713297E-4</v>
      </c>
    </row>
    <row r="2869" spans="1:9" x14ac:dyDescent="0.2">
      <c r="A2869" s="30">
        <v>9.9745911604309807</v>
      </c>
      <c r="D2869" s="30">
        <v>151.46503667825999</v>
      </c>
      <c r="G2869" s="30">
        <v>45.174734837726298</v>
      </c>
      <c r="I2869" s="30">
        <v>5.9020595716509502E-4</v>
      </c>
    </row>
    <row r="2870" spans="1:9" x14ac:dyDescent="0.2">
      <c r="G2870" s="30">
        <v>45.2273668433414</v>
      </c>
      <c r="I2870" s="30">
        <v>5.1498789315243001E-4</v>
      </c>
    </row>
    <row r="2871" spans="1:9" x14ac:dyDescent="0.2">
      <c r="G2871" s="30">
        <v>45.279998848956403</v>
      </c>
      <c r="I2871" s="30">
        <v>4.6187400175377901E-4</v>
      </c>
    </row>
    <row r="2872" spans="1:9" x14ac:dyDescent="0.2">
      <c r="G2872" s="30">
        <v>45.332630854571399</v>
      </c>
      <c r="I2872" s="30">
        <v>4.6443710820805899E-4</v>
      </c>
    </row>
    <row r="2873" spans="1:9" x14ac:dyDescent="0.2">
      <c r="G2873" s="30">
        <v>45.385262860186401</v>
      </c>
      <c r="I2873" s="30">
        <v>5.3266006720686899E-4</v>
      </c>
    </row>
    <row r="2874" spans="1:9" x14ac:dyDescent="0.2">
      <c r="G2874" s="30">
        <v>45.437894865801397</v>
      </c>
      <c r="I2874" s="30">
        <v>5.3316810497038502E-4</v>
      </c>
    </row>
    <row r="2875" spans="1:9" x14ac:dyDescent="0.2">
      <c r="G2875" s="30">
        <v>45.490526871416499</v>
      </c>
      <c r="I2875" s="30">
        <v>4.2364505227902199E-4</v>
      </c>
    </row>
    <row r="2876" spans="1:9" x14ac:dyDescent="0.2">
      <c r="G2876" s="30">
        <v>45.543158877031502</v>
      </c>
      <c r="I2876" s="30">
        <v>3.1753848203744199E-4</v>
      </c>
    </row>
    <row r="2877" spans="1:9" x14ac:dyDescent="0.2">
      <c r="G2877" s="30">
        <v>45.595790882646497</v>
      </c>
      <c r="I2877" s="30">
        <v>2.3568739173105601E-4</v>
      </c>
    </row>
    <row r="2878" spans="1:9" x14ac:dyDescent="0.2">
      <c r="G2878" s="30">
        <v>45.6484228882615</v>
      </c>
      <c r="I2878" s="30">
        <v>2.5644689089224302E-4</v>
      </c>
    </row>
    <row r="2879" spans="1:9" x14ac:dyDescent="0.2">
      <c r="G2879" s="30">
        <v>45.701054893876503</v>
      </c>
      <c r="I2879" s="30">
        <v>2.65458764168093E-4</v>
      </c>
    </row>
    <row r="2880" spans="1:9" x14ac:dyDescent="0.2">
      <c r="G2880" s="30">
        <v>45.753686899491598</v>
      </c>
      <c r="I2880" s="30">
        <v>2.4690638354705601E-4</v>
      </c>
    </row>
    <row r="2881" spans="7:9" x14ac:dyDescent="0.2">
      <c r="G2881" s="30">
        <v>45.8063189051066</v>
      </c>
      <c r="I2881" s="30">
        <v>2.7933683350081398E-4</v>
      </c>
    </row>
    <row r="2882" spans="7:9" x14ac:dyDescent="0.2">
      <c r="G2882" s="30">
        <v>45.858950910721603</v>
      </c>
      <c r="I2882" s="30">
        <v>2.45581751018781E-4</v>
      </c>
    </row>
    <row r="2883" spans="7:9" x14ac:dyDescent="0.2">
      <c r="G2883" s="30">
        <v>45.911582916336599</v>
      </c>
      <c r="I2883" s="30">
        <v>2.0891503748659499E-4</v>
      </c>
    </row>
    <row r="2884" spans="7:9" x14ac:dyDescent="0.2">
      <c r="G2884" s="30">
        <v>45.964214921951601</v>
      </c>
      <c r="I2884" s="30">
        <v>1.20493977376715E-4</v>
      </c>
    </row>
    <row r="2885" spans="7:9" x14ac:dyDescent="0.2">
      <c r="G2885" s="30">
        <v>46.016846927566696</v>
      </c>
      <c r="I2885" s="30">
        <v>1.4671284599077999E-4</v>
      </c>
    </row>
    <row r="2886" spans="7:9" x14ac:dyDescent="0.2">
      <c r="G2886" s="30">
        <v>46.069478933181699</v>
      </c>
      <c r="I2886" s="30">
        <v>2.3074783512481E-4</v>
      </c>
    </row>
    <row r="2887" spans="7:9" x14ac:dyDescent="0.2">
      <c r="G2887" s="30">
        <v>46.122110938796702</v>
      </c>
      <c r="I2887" s="30">
        <v>2.9995156917020501E-4</v>
      </c>
    </row>
    <row r="2888" spans="7:9" x14ac:dyDescent="0.2">
      <c r="G2888" s="30">
        <v>46.174742944411697</v>
      </c>
      <c r="I2888" s="30">
        <v>3.6329193734247498E-4</v>
      </c>
    </row>
    <row r="2889" spans="7:9" x14ac:dyDescent="0.2">
      <c r="G2889" s="30">
        <v>46.2273749500267</v>
      </c>
      <c r="I2889" s="30">
        <v>2.7089704868385602E-4</v>
      </c>
    </row>
    <row r="2890" spans="7:9" x14ac:dyDescent="0.2">
      <c r="G2890" s="30">
        <v>46.280006955641802</v>
      </c>
      <c r="I2890" s="30">
        <v>1.7356656937349399E-4</v>
      </c>
    </row>
    <row r="2891" spans="7:9" x14ac:dyDescent="0.2">
      <c r="G2891" s="30">
        <v>46.341410962192597</v>
      </c>
      <c r="I2891" s="30">
        <v>1.40547391687872E-4</v>
      </c>
    </row>
    <row r="2892" spans="7:9" x14ac:dyDescent="0.2">
      <c r="G2892" s="30">
        <v>46.3940429678076</v>
      </c>
      <c r="I2892" s="30">
        <v>2.0629711941159699E-4</v>
      </c>
    </row>
    <row r="2893" spans="7:9" x14ac:dyDescent="0.2">
      <c r="G2893" s="30">
        <v>46.446674973422702</v>
      </c>
      <c r="I2893" s="30">
        <v>2.8359065668723499E-4</v>
      </c>
    </row>
    <row r="2894" spans="7:9" x14ac:dyDescent="0.2">
      <c r="G2894" s="30">
        <v>46.499306979037698</v>
      </c>
      <c r="I2894" s="30">
        <v>3.15637187909215E-4</v>
      </c>
    </row>
    <row r="2895" spans="7:9" x14ac:dyDescent="0.2">
      <c r="G2895" s="30">
        <v>46.551938984652701</v>
      </c>
      <c r="I2895" s="30">
        <v>3.9252157823928898E-4</v>
      </c>
    </row>
    <row r="2896" spans="7:9" x14ac:dyDescent="0.2">
      <c r="G2896" s="30">
        <v>46.604570990267703</v>
      </c>
      <c r="I2896" s="30">
        <v>4.1316559734636102E-4</v>
      </c>
    </row>
    <row r="2897" spans="7:9" x14ac:dyDescent="0.2">
      <c r="G2897" s="30">
        <v>46.657202995882699</v>
      </c>
      <c r="I2897" s="30">
        <v>3.7892316244483003E-4</v>
      </c>
    </row>
    <row r="2898" spans="7:9" x14ac:dyDescent="0.2">
      <c r="G2898" s="30">
        <v>46.709835001497801</v>
      </c>
      <c r="I2898" s="30">
        <v>3.3621357457645101E-4</v>
      </c>
    </row>
    <row r="2899" spans="7:9" x14ac:dyDescent="0.2">
      <c r="G2899" s="30">
        <v>46.762467007112797</v>
      </c>
      <c r="I2899" s="30">
        <v>2.6129059483758198E-4</v>
      </c>
    </row>
    <row r="2900" spans="7:9" x14ac:dyDescent="0.2">
      <c r="G2900" s="30">
        <v>46.815099012727799</v>
      </c>
      <c r="I2900" s="30">
        <v>2.5164465587222798E-4</v>
      </c>
    </row>
    <row r="2901" spans="7:9" x14ac:dyDescent="0.2">
      <c r="G2901" s="30">
        <v>46.867731018342802</v>
      </c>
      <c r="I2901" s="30">
        <v>3.0105079639197399E-4</v>
      </c>
    </row>
    <row r="2902" spans="7:9" x14ac:dyDescent="0.2">
      <c r="G2902" s="30">
        <v>46.920363023957798</v>
      </c>
      <c r="I2902" s="30">
        <v>2.3605220165635001E-4</v>
      </c>
    </row>
    <row r="2903" spans="7:9" x14ac:dyDescent="0.2">
      <c r="G2903" s="30">
        <v>46.9729950295729</v>
      </c>
      <c r="I2903" s="30">
        <v>1.8866649102601001E-4</v>
      </c>
    </row>
    <row r="2904" spans="7:9" x14ac:dyDescent="0.2">
      <c r="G2904" s="30">
        <v>47.025627035187902</v>
      </c>
      <c r="I2904" s="30">
        <v>1.1865764367222E-4</v>
      </c>
    </row>
    <row r="2905" spans="7:9" x14ac:dyDescent="0.2">
      <c r="G2905" s="30">
        <v>47.078259040802898</v>
      </c>
      <c r="I2905" s="30">
        <v>3.2025590547009398E-5</v>
      </c>
    </row>
    <row r="2906" spans="7:9" x14ac:dyDescent="0.2">
      <c r="G2906" s="30">
        <v>47.130891046417901</v>
      </c>
      <c r="I2906" s="30">
        <v>1.1110772495584901E-4</v>
      </c>
    </row>
    <row r="2907" spans="7:9" x14ac:dyDescent="0.2">
      <c r="G2907" s="30">
        <v>47.183523052032903</v>
      </c>
      <c r="I2907" s="30">
        <v>1.97333256589293E-4</v>
      </c>
    </row>
    <row r="2908" spans="7:9" x14ac:dyDescent="0.2">
      <c r="G2908" s="30">
        <v>47.236155057647998</v>
      </c>
      <c r="I2908" s="30">
        <v>3.4543477113646598E-4</v>
      </c>
    </row>
    <row r="2909" spans="7:9" x14ac:dyDescent="0.2">
      <c r="G2909" s="30">
        <v>47.288787063263001</v>
      </c>
      <c r="I2909" s="30">
        <v>3.3285810771314299E-4</v>
      </c>
    </row>
    <row r="2910" spans="7:9" x14ac:dyDescent="0.2">
      <c r="G2910" s="30">
        <v>47.341419068877997</v>
      </c>
      <c r="I2910" s="30">
        <v>2.5549560743046298E-4</v>
      </c>
    </row>
    <row r="2911" spans="7:9" x14ac:dyDescent="0.2">
      <c r="G2911" s="30">
        <v>47.394051074492999</v>
      </c>
      <c r="I2911" s="30">
        <v>2.4341604613917699E-4</v>
      </c>
    </row>
    <row r="2912" spans="7:9" x14ac:dyDescent="0.2">
      <c r="G2912" s="30">
        <v>47.446683080108002</v>
      </c>
      <c r="I2912" s="30">
        <v>1.84730463170265E-4</v>
      </c>
    </row>
    <row r="2913" spans="7:9" x14ac:dyDescent="0.2">
      <c r="G2913" s="30">
        <v>47.499315085723097</v>
      </c>
      <c r="I2913" s="30">
        <v>1.3548294437748699E-4</v>
      </c>
    </row>
    <row r="2914" spans="7:9" x14ac:dyDescent="0.2">
      <c r="G2914" s="30">
        <v>47.5519470913381</v>
      </c>
      <c r="I2914" s="30">
        <v>7.6876299075520805E-5</v>
      </c>
    </row>
    <row r="2915" spans="7:9" x14ac:dyDescent="0.2">
      <c r="G2915" s="30">
        <v>47.604579096953103</v>
      </c>
      <c r="I2915" s="30">
        <v>1.3065443571333801E-4</v>
      </c>
    </row>
    <row r="2916" spans="7:9" x14ac:dyDescent="0.2">
      <c r="G2916" s="30">
        <v>47.665983103503997</v>
      </c>
      <c r="I2916" s="30">
        <v>3.8418939742131098E-4</v>
      </c>
    </row>
    <row r="2917" spans="7:9" x14ac:dyDescent="0.2">
      <c r="G2917" s="30">
        <v>47.718615109119</v>
      </c>
      <c r="I2917" s="30">
        <v>3.9568108469969099E-4</v>
      </c>
    </row>
    <row r="2918" spans="7:9" x14ac:dyDescent="0.2">
      <c r="G2918" s="30">
        <v>47.771247114734003</v>
      </c>
      <c r="I2918" s="30">
        <v>3.4210058349061099E-4</v>
      </c>
    </row>
    <row r="2919" spans="7:9" x14ac:dyDescent="0.2">
      <c r="G2919" s="30">
        <v>47.823879120348998</v>
      </c>
      <c r="I2919" s="30">
        <v>2.3603817785923699E-4</v>
      </c>
    </row>
    <row r="2920" spans="7:9" x14ac:dyDescent="0.2">
      <c r="G2920" s="30">
        <v>47.876511125964001</v>
      </c>
      <c r="I2920" s="30">
        <v>1.3802177232414401E-4</v>
      </c>
    </row>
    <row r="2921" spans="7:9" x14ac:dyDescent="0.2">
      <c r="G2921" s="30">
        <v>47.929143131579103</v>
      </c>
      <c r="I2921" s="30">
        <v>1.5054124511167501E-4</v>
      </c>
    </row>
    <row r="2922" spans="7:9" x14ac:dyDescent="0.2">
      <c r="G2922" s="30">
        <v>47.981775137194099</v>
      </c>
      <c r="I2922" s="30">
        <v>2.0019262369973899E-4</v>
      </c>
    </row>
    <row r="2923" spans="7:9" x14ac:dyDescent="0.2">
      <c r="G2923" s="30">
        <v>48.034407142809101</v>
      </c>
      <c r="I2923" s="30">
        <v>3.3943597799658001E-4</v>
      </c>
    </row>
    <row r="2924" spans="7:9" x14ac:dyDescent="0.2">
      <c r="G2924" s="30">
        <v>48.087039148424097</v>
      </c>
      <c r="I2924" s="30">
        <v>3.4240874704429301E-4</v>
      </c>
    </row>
    <row r="2925" spans="7:9" x14ac:dyDescent="0.2">
      <c r="G2925" s="30">
        <v>48.1396711540391</v>
      </c>
      <c r="I2925" s="30">
        <v>2.3634023668728501E-4</v>
      </c>
    </row>
    <row r="2926" spans="7:9" x14ac:dyDescent="0.2">
      <c r="G2926" s="30">
        <v>48.192303159654202</v>
      </c>
      <c r="I2926" s="30">
        <v>1.69271943069289E-4</v>
      </c>
    </row>
    <row r="2927" spans="7:9" x14ac:dyDescent="0.2">
      <c r="G2927" s="30">
        <v>48.244935165269197</v>
      </c>
      <c r="I2927" s="30">
        <v>1.5656004364802601E-4</v>
      </c>
    </row>
    <row r="2928" spans="7:9" x14ac:dyDescent="0.2">
      <c r="G2928" s="30">
        <v>48.2975671708842</v>
      </c>
      <c r="I2928" s="30">
        <v>1.56345217322986E-4</v>
      </c>
    </row>
    <row r="2929" spans="7:10" x14ac:dyDescent="0.2">
      <c r="G2929" s="30">
        <v>48.350199176499203</v>
      </c>
      <c r="I2929" s="30">
        <v>8.9722199494972698E-5</v>
      </c>
    </row>
    <row r="2930" spans="7:10" x14ac:dyDescent="0.2">
      <c r="G2930" s="30">
        <v>48.402831182114198</v>
      </c>
      <c r="I2930" s="30">
        <v>2.7225756839902399E-5</v>
      </c>
    </row>
    <row r="2931" spans="7:10" x14ac:dyDescent="0.2">
      <c r="G2931" s="30">
        <v>48.455463187729301</v>
      </c>
      <c r="I2931" s="30">
        <v>5.1433840867857898E-6</v>
      </c>
    </row>
    <row r="2932" spans="7:10" x14ac:dyDescent="0.2">
      <c r="G2932" s="30">
        <v>48.508095193344303</v>
      </c>
      <c r="I2932" s="30">
        <v>-3.1438738013438499E-6</v>
      </c>
    </row>
    <row r="2933" spans="7:10" x14ac:dyDescent="0.2">
      <c r="G2933" s="30">
        <v>48.560727198959299</v>
      </c>
      <c r="I2933" s="30">
        <v>2.1244057504188499E-5</v>
      </c>
    </row>
    <row r="2934" spans="7:10" x14ac:dyDescent="0.2">
      <c r="G2934" s="30">
        <v>13.002167260287001</v>
      </c>
      <c r="J2934" s="30">
        <v>796883.354534643</v>
      </c>
    </row>
    <row r="2935" spans="7:10" x14ac:dyDescent="0.2">
      <c r="G2935" s="30">
        <v>13.0103570446168</v>
      </c>
      <c r="J2935" s="30">
        <v>791560.77366077504</v>
      </c>
    </row>
    <row r="2936" spans="7:10" x14ac:dyDescent="0.2">
      <c r="G2936" s="30">
        <v>13.0185468289465</v>
      </c>
      <c r="J2936" s="30">
        <v>786442.60900324199</v>
      </c>
    </row>
    <row r="2937" spans="7:10" x14ac:dyDescent="0.2">
      <c r="G2937" s="30">
        <v>13.026736613276301</v>
      </c>
      <c r="J2937" s="30">
        <v>781580.16080874903</v>
      </c>
    </row>
    <row r="2938" spans="7:10" x14ac:dyDescent="0.2">
      <c r="G2938" s="30">
        <v>13.0349263976061</v>
      </c>
      <c r="J2938" s="30">
        <v>777036.68107264105</v>
      </c>
    </row>
    <row r="2939" spans="7:10" x14ac:dyDescent="0.2">
      <c r="G2939" s="30">
        <v>13.0431161819359</v>
      </c>
      <c r="J2939" s="30">
        <v>772670.228572411</v>
      </c>
    </row>
    <row r="2940" spans="7:10" x14ac:dyDescent="0.2">
      <c r="G2940" s="30">
        <v>13.0513059662657</v>
      </c>
      <c r="J2940" s="30">
        <v>768543.96063609398</v>
      </c>
    </row>
    <row r="2941" spans="7:10" x14ac:dyDescent="0.2">
      <c r="G2941" s="30">
        <v>13.0594957505955</v>
      </c>
      <c r="J2941" s="30">
        <v>764589.872977625</v>
      </c>
    </row>
    <row r="2942" spans="7:10" x14ac:dyDescent="0.2">
      <c r="G2942" s="30">
        <v>13.0676855349252</v>
      </c>
      <c r="J2942" s="30">
        <v>760684.70099243696</v>
      </c>
    </row>
    <row r="2943" spans="7:10" x14ac:dyDescent="0.2">
      <c r="G2943" s="30">
        <v>13.075875319254999</v>
      </c>
      <c r="J2943" s="30">
        <v>756727.09679506603</v>
      </c>
    </row>
    <row r="2944" spans="7:10" x14ac:dyDescent="0.2">
      <c r="G2944" s="30">
        <v>13.0840651035848</v>
      </c>
      <c r="J2944" s="30">
        <v>752799.51984069694</v>
      </c>
    </row>
    <row r="2945" spans="7:10" x14ac:dyDescent="0.2">
      <c r="G2945" s="30">
        <v>13.092254887914599</v>
      </c>
      <c r="J2945" s="30">
        <v>749052.51748976298</v>
      </c>
    </row>
    <row r="2946" spans="7:10" x14ac:dyDescent="0.2">
      <c r="G2946" s="30">
        <v>13.1004446722444</v>
      </c>
      <c r="J2946" s="30">
        <v>745393.47390374797</v>
      </c>
    </row>
    <row r="2947" spans="7:10" x14ac:dyDescent="0.2">
      <c r="G2947" s="30">
        <v>13.108634456574199</v>
      </c>
      <c r="J2947" s="30">
        <v>741945.38148844405</v>
      </c>
    </row>
    <row r="2948" spans="7:10" x14ac:dyDescent="0.2">
      <c r="G2948" s="30">
        <v>13.116824240903901</v>
      </c>
      <c r="J2948" s="30">
        <v>738765.06851788296</v>
      </c>
    </row>
    <row r="2949" spans="7:10" x14ac:dyDescent="0.2">
      <c r="G2949" s="30">
        <v>13.1250140252337</v>
      </c>
      <c r="J2949" s="30">
        <v>735636.82787395804</v>
      </c>
    </row>
    <row r="2950" spans="7:10" x14ac:dyDescent="0.2">
      <c r="G2950" s="30">
        <v>13.133203809563501</v>
      </c>
      <c r="J2950" s="30">
        <v>732476.64068685099</v>
      </c>
    </row>
    <row r="2951" spans="7:10" x14ac:dyDescent="0.2">
      <c r="G2951" s="30">
        <v>13.1413935938933</v>
      </c>
      <c r="J2951" s="30">
        <v>729409.99528377899</v>
      </c>
    </row>
    <row r="2952" spans="7:10" x14ac:dyDescent="0.2">
      <c r="G2952" s="30">
        <v>13.149583378223101</v>
      </c>
      <c r="J2952" s="30">
        <v>726371.55203907797</v>
      </c>
    </row>
    <row r="2953" spans="7:10" x14ac:dyDescent="0.2">
      <c r="G2953" s="30">
        <v>13.1577731625529</v>
      </c>
      <c r="J2953" s="30">
        <v>723366.35453810997</v>
      </c>
    </row>
    <row r="2954" spans="7:10" x14ac:dyDescent="0.2">
      <c r="G2954" s="30">
        <v>13.165962946882701</v>
      </c>
      <c r="J2954" s="30">
        <v>720265.86541443702</v>
      </c>
    </row>
    <row r="2955" spans="7:10" x14ac:dyDescent="0.2">
      <c r="G2955" s="30">
        <v>13.1741527312124</v>
      </c>
      <c r="J2955" s="30">
        <v>716991.63039544795</v>
      </c>
    </row>
    <row r="2956" spans="7:10" x14ac:dyDescent="0.2">
      <c r="G2956" s="30">
        <v>13.182342515542199</v>
      </c>
      <c r="J2956" s="30">
        <v>713687.26646762597</v>
      </c>
    </row>
    <row r="2957" spans="7:10" x14ac:dyDescent="0.2">
      <c r="G2957" s="30">
        <v>13.190532299872</v>
      </c>
      <c r="J2957" s="30">
        <v>710422.915874945</v>
      </c>
    </row>
    <row r="2958" spans="7:10" x14ac:dyDescent="0.2">
      <c r="G2958" s="30">
        <v>13.198722084201799</v>
      </c>
      <c r="J2958" s="30">
        <v>707160.87106395699</v>
      </c>
    </row>
    <row r="2959" spans="7:10" x14ac:dyDescent="0.2">
      <c r="G2959" s="30">
        <v>13.2069118685316</v>
      </c>
      <c r="J2959" s="30">
        <v>704094.46032985998</v>
      </c>
    </row>
    <row r="2960" spans="7:10" x14ac:dyDescent="0.2">
      <c r="G2960" s="30">
        <v>13.215101652861399</v>
      </c>
      <c r="J2960" s="30">
        <v>701172.71477731597</v>
      </c>
    </row>
    <row r="2961" spans="7:10" x14ac:dyDescent="0.2">
      <c r="G2961" s="30">
        <v>13.223291437191101</v>
      </c>
      <c r="J2961" s="30">
        <v>698199.07209324196</v>
      </c>
    </row>
    <row r="2962" spans="7:10" x14ac:dyDescent="0.2">
      <c r="G2962" s="30">
        <v>13.2314812215209</v>
      </c>
      <c r="J2962" s="30">
        <v>695201.71535086702</v>
      </c>
    </row>
    <row r="2963" spans="7:10" x14ac:dyDescent="0.2">
      <c r="G2963" s="30">
        <v>13.239671005850701</v>
      </c>
      <c r="J2963" s="30">
        <v>692257.14427831897</v>
      </c>
    </row>
    <row r="2964" spans="7:10" x14ac:dyDescent="0.2">
      <c r="G2964" s="30">
        <v>13.2478607901805</v>
      </c>
      <c r="J2964" s="30">
        <v>689310.57712936006</v>
      </c>
    </row>
    <row r="2965" spans="7:10" x14ac:dyDescent="0.2">
      <c r="G2965" s="30">
        <v>13.256050574510301</v>
      </c>
      <c r="J2965" s="30">
        <v>686362.193600322</v>
      </c>
    </row>
    <row r="2966" spans="7:10" x14ac:dyDescent="0.2">
      <c r="G2966" s="30">
        <v>13.2642403588401</v>
      </c>
      <c r="J2966" s="30">
        <v>683449.79506745702</v>
      </c>
    </row>
    <row r="2967" spans="7:10" x14ac:dyDescent="0.2">
      <c r="G2967" s="30">
        <v>13.2724301431698</v>
      </c>
      <c r="J2967" s="30">
        <v>680509.34034060896</v>
      </c>
    </row>
    <row r="2968" spans="7:10" x14ac:dyDescent="0.2">
      <c r="G2968" s="30">
        <v>13.2806199274996</v>
      </c>
      <c r="J2968" s="30">
        <v>677515.455075228</v>
      </c>
    </row>
    <row r="2969" spans="7:10" x14ac:dyDescent="0.2">
      <c r="G2969" s="30">
        <v>13.2888097118294</v>
      </c>
      <c r="J2969" s="30">
        <v>674594.04650815995</v>
      </c>
    </row>
    <row r="2970" spans="7:10" x14ac:dyDescent="0.2">
      <c r="G2970" s="30">
        <v>13.2969994961592</v>
      </c>
      <c r="J2970" s="30">
        <v>671832.51053680596</v>
      </c>
    </row>
    <row r="2971" spans="7:10" x14ac:dyDescent="0.2">
      <c r="G2971" s="30">
        <v>13.305189280489</v>
      </c>
      <c r="J2971" s="30">
        <v>669082.32039860904</v>
      </c>
    </row>
    <row r="2972" spans="7:10" x14ac:dyDescent="0.2">
      <c r="G2972" s="30">
        <v>13.3133790648188</v>
      </c>
      <c r="J2972" s="30">
        <v>666298.436565793</v>
      </c>
    </row>
    <row r="2973" spans="7:10" x14ac:dyDescent="0.2">
      <c r="G2973" s="30">
        <v>13.3215688491486</v>
      </c>
      <c r="J2973" s="30">
        <v>663443.90589059598</v>
      </c>
    </row>
    <row r="2974" spans="7:10" x14ac:dyDescent="0.2">
      <c r="G2974" s="30">
        <v>13.329758633478299</v>
      </c>
      <c r="J2974" s="30">
        <v>660547.88148119894</v>
      </c>
    </row>
    <row r="2975" spans="7:10" x14ac:dyDescent="0.2">
      <c r="G2975" s="30">
        <v>13.3379484178081</v>
      </c>
      <c r="J2975" s="30">
        <v>657605.757104608</v>
      </c>
    </row>
    <row r="2976" spans="7:10" x14ac:dyDescent="0.2">
      <c r="G2976" s="30">
        <v>13.346138202137899</v>
      </c>
      <c r="J2976" s="30">
        <v>654645.37186883297</v>
      </c>
    </row>
    <row r="2977" spans="7:10" x14ac:dyDescent="0.2">
      <c r="G2977" s="30">
        <v>13.3543279864677</v>
      </c>
      <c r="J2977" s="30">
        <v>651743.51458100998</v>
      </c>
    </row>
    <row r="2978" spans="7:10" x14ac:dyDescent="0.2">
      <c r="G2978" s="30">
        <v>13.362517770797499</v>
      </c>
      <c r="J2978" s="30">
        <v>648859.52254751197</v>
      </c>
    </row>
    <row r="2979" spans="7:10" x14ac:dyDescent="0.2">
      <c r="G2979" s="30">
        <v>13.3707075551273</v>
      </c>
      <c r="J2979" s="30">
        <v>646004.70906645595</v>
      </c>
    </row>
    <row r="2980" spans="7:10" x14ac:dyDescent="0.2">
      <c r="G2980" s="30">
        <v>13.378897339457</v>
      </c>
      <c r="J2980" s="30">
        <v>643332.163588378</v>
      </c>
    </row>
    <row r="2981" spans="7:10" x14ac:dyDescent="0.2">
      <c r="G2981" s="30">
        <v>13.387087123786801</v>
      </c>
      <c r="J2981" s="30">
        <v>640771.95911187003</v>
      </c>
    </row>
    <row r="2982" spans="7:10" x14ac:dyDescent="0.2">
      <c r="G2982" s="30">
        <v>13.3952769081166</v>
      </c>
      <c r="J2982" s="30">
        <v>638221.49256429099</v>
      </c>
    </row>
    <row r="2983" spans="7:10" x14ac:dyDescent="0.2">
      <c r="G2983" s="30">
        <v>13.403466692446401</v>
      </c>
      <c r="J2983" s="30">
        <v>635712.43107882503</v>
      </c>
    </row>
    <row r="2984" spans="7:10" x14ac:dyDescent="0.2">
      <c r="G2984" s="30">
        <v>13.4116564767762</v>
      </c>
      <c r="J2984" s="30">
        <v>633267.74647210597</v>
      </c>
    </row>
    <row r="2985" spans="7:10" x14ac:dyDescent="0.2">
      <c r="G2985" s="30">
        <v>13.419846261106001</v>
      </c>
      <c r="J2985" s="30">
        <v>630800.38758873101</v>
      </c>
    </row>
    <row r="2986" spans="7:10" x14ac:dyDescent="0.2">
      <c r="G2986" s="30">
        <v>13.4280360454358</v>
      </c>
      <c r="J2986" s="30">
        <v>628322.05284621497</v>
      </c>
    </row>
    <row r="2987" spans="7:10" x14ac:dyDescent="0.2">
      <c r="G2987" s="30">
        <v>13.436225829765499</v>
      </c>
      <c r="J2987" s="30">
        <v>625757.94356734096</v>
      </c>
    </row>
    <row r="2988" spans="7:10" x14ac:dyDescent="0.2">
      <c r="G2988" s="30">
        <v>13.4444156140953</v>
      </c>
      <c r="J2988" s="30">
        <v>623214.39656332904</v>
      </c>
    </row>
    <row r="2989" spans="7:10" x14ac:dyDescent="0.2">
      <c r="G2989" s="30">
        <v>13.452605398425099</v>
      </c>
      <c r="J2989" s="30">
        <v>620577.23554025905</v>
      </c>
    </row>
    <row r="2990" spans="7:10" x14ac:dyDescent="0.2">
      <c r="G2990" s="30">
        <v>13.4607951827549</v>
      </c>
      <c r="J2990" s="30">
        <v>617896.87710870302</v>
      </c>
    </row>
    <row r="2991" spans="7:10" x14ac:dyDescent="0.2">
      <c r="G2991" s="30">
        <v>13.468984967084699</v>
      </c>
      <c r="J2991" s="30">
        <v>615412.78395001602</v>
      </c>
    </row>
    <row r="2992" spans="7:10" x14ac:dyDescent="0.2">
      <c r="G2992" s="30">
        <v>13.4771747514145</v>
      </c>
      <c r="J2992" s="30">
        <v>613051.48950301798</v>
      </c>
    </row>
    <row r="2993" spans="7:10" x14ac:dyDescent="0.2">
      <c r="G2993" s="30">
        <v>13.4853645357442</v>
      </c>
      <c r="J2993" s="30">
        <v>610728.90043165896</v>
      </c>
    </row>
    <row r="2994" spans="7:10" x14ac:dyDescent="0.2">
      <c r="G2994" s="30">
        <v>13.493554320074001</v>
      </c>
      <c r="J2994" s="30">
        <v>608449.83703178505</v>
      </c>
    </row>
    <row r="2995" spans="7:10" x14ac:dyDescent="0.2">
      <c r="G2995" s="30">
        <v>13.5017441044038</v>
      </c>
      <c r="J2995" s="30">
        <v>606247.60025599902</v>
      </c>
    </row>
    <row r="2996" spans="7:10" x14ac:dyDescent="0.2">
      <c r="G2996" s="30">
        <v>13.509933888733601</v>
      </c>
      <c r="J2996" s="30">
        <v>603951.74534426397</v>
      </c>
    </row>
    <row r="2997" spans="7:10" x14ac:dyDescent="0.2">
      <c r="G2997" s="30">
        <v>13.5181236730634</v>
      </c>
      <c r="J2997" s="30">
        <v>601585.33293814398</v>
      </c>
    </row>
    <row r="2998" spans="7:10" x14ac:dyDescent="0.2">
      <c r="G2998" s="30">
        <v>13.526313457393201</v>
      </c>
      <c r="J2998" s="30">
        <v>599265.47624897806</v>
      </c>
    </row>
    <row r="2999" spans="7:10" x14ac:dyDescent="0.2">
      <c r="G2999" s="30">
        <v>13.5345032417229</v>
      </c>
      <c r="J2999" s="30">
        <v>597042.07780804404</v>
      </c>
    </row>
    <row r="3000" spans="7:10" x14ac:dyDescent="0.2">
      <c r="G3000" s="30">
        <v>13.542693026052699</v>
      </c>
      <c r="J3000" s="30">
        <v>594846.89666104503</v>
      </c>
    </row>
    <row r="3001" spans="7:10" x14ac:dyDescent="0.2">
      <c r="G3001" s="30">
        <v>13.5508828103825</v>
      </c>
      <c r="J3001" s="30">
        <v>592659.48558699305</v>
      </c>
    </row>
    <row r="3002" spans="7:10" x14ac:dyDescent="0.2">
      <c r="G3002" s="30">
        <v>13.559072594712299</v>
      </c>
      <c r="J3002" s="30">
        <v>590670.21845231496</v>
      </c>
    </row>
    <row r="3003" spans="7:10" x14ac:dyDescent="0.2">
      <c r="G3003" s="30">
        <v>13.5672623790421</v>
      </c>
      <c r="J3003" s="30">
        <v>588682.96968487103</v>
      </c>
    </row>
    <row r="3004" spans="7:10" x14ac:dyDescent="0.2">
      <c r="G3004" s="30">
        <v>13.575452163371899</v>
      </c>
      <c r="J3004" s="30">
        <v>586670.42102001002</v>
      </c>
    </row>
    <row r="3005" spans="7:10" x14ac:dyDescent="0.2">
      <c r="G3005" s="30">
        <v>13.5836419477017</v>
      </c>
      <c r="J3005" s="30">
        <v>584752.38809550204</v>
      </c>
    </row>
    <row r="3006" spans="7:10" x14ac:dyDescent="0.2">
      <c r="G3006" s="30">
        <v>13.5918317320314</v>
      </c>
      <c r="J3006" s="30">
        <v>582871.19129800901</v>
      </c>
    </row>
    <row r="3007" spans="7:10" x14ac:dyDescent="0.2">
      <c r="G3007" s="30">
        <v>13.600021516361201</v>
      </c>
      <c r="J3007" s="30">
        <v>581029.66276421398</v>
      </c>
    </row>
    <row r="3008" spans="7:10" x14ac:dyDescent="0.2">
      <c r="G3008" s="30">
        <v>13.608211300691</v>
      </c>
      <c r="J3008" s="30">
        <v>579107.829922423</v>
      </c>
    </row>
    <row r="3009" spans="7:10" x14ac:dyDescent="0.2">
      <c r="G3009" s="30">
        <v>13.616401085020801</v>
      </c>
      <c r="J3009" s="30">
        <v>577125.44180767401</v>
      </c>
    </row>
    <row r="3010" spans="7:10" x14ac:dyDescent="0.2">
      <c r="G3010" s="30">
        <v>13.6245908693506</v>
      </c>
      <c r="J3010" s="30">
        <v>575195.33565034997</v>
      </c>
    </row>
    <row r="3011" spans="7:10" x14ac:dyDescent="0.2">
      <c r="G3011" s="30">
        <v>13.632780653680401</v>
      </c>
      <c r="J3011" s="30">
        <v>573342.08034090302</v>
      </c>
    </row>
    <row r="3012" spans="7:10" x14ac:dyDescent="0.2">
      <c r="G3012" s="30">
        <v>13.6409704380101</v>
      </c>
      <c r="J3012" s="30">
        <v>571368.62555862498</v>
      </c>
    </row>
    <row r="3013" spans="7:10" x14ac:dyDescent="0.2">
      <c r="G3013" s="30">
        <v>13.6491602223399</v>
      </c>
      <c r="J3013" s="30">
        <v>569458.60788214498</v>
      </c>
    </row>
    <row r="3014" spans="7:10" x14ac:dyDescent="0.2">
      <c r="G3014" s="30">
        <v>13.6573500066697</v>
      </c>
      <c r="J3014" s="30">
        <v>567515.95442692901</v>
      </c>
    </row>
    <row r="3015" spans="7:10" x14ac:dyDescent="0.2">
      <c r="G3015" s="30">
        <v>13.6655397909995</v>
      </c>
      <c r="J3015" s="30">
        <v>565566.61184439703</v>
      </c>
    </row>
    <row r="3016" spans="7:10" x14ac:dyDescent="0.2">
      <c r="G3016" s="30">
        <v>13.6737295753293</v>
      </c>
      <c r="J3016" s="30">
        <v>563636.83315092197</v>
      </c>
    </row>
    <row r="3017" spans="7:10" x14ac:dyDescent="0.2">
      <c r="G3017" s="30">
        <v>13.6819193596591</v>
      </c>
      <c r="J3017" s="30">
        <v>561685.78400501097</v>
      </c>
    </row>
    <row r="3018" spans="7:10" x14ac:dyDescent="0.2">
      <c r="G3018" s="30">
        <v>13.690109143988799</v>
      </c>
      <c r="J3018" s="30">
        <v>559594.83479105099</v>
      </c>
    </row>
    <row r="3019" spans="7:10" x14ac:dyDescent="0.2">
      <c r="G3019" s="30">
        <v>13.6982989283186</v>
      </c>
      <c r="J3019" s="30">
        <v>557541.52042338997</v>
      </c>
    </row>
    <row r="3020" spans="7:10" x14ac:dyDescent="0.2">
      <c r="G3020" s="30">
        <v>13.706488712648399</v>
      </c>
      <c r="J3020" s="30">
        <v>555509.72517712798</v>
      </c>
    </row>
    <row r="3021" spans="7:10" x14ac:dyDescent="0.2">
      <c r="G3021" s="30">
        <v>13.7146784969782</v>
      </c>
      <c r="J3021" s="30">
        <v>553515.15898474003</v>
      </c>
    </row>
    <row r="3022" spans="7:10" x14ac:dyDescent="0.2">
      <c r="G3022" s="30">
        <v>13.722868281307999</v>
      </c>
      <c r="J3022" s="30">
        <v>551593.54326395097</v>
      </c>
    </row>
    <row r="3023" spans="7:10" x14ac:dyDescent="0.2">
      <c r="G3023" s="30">
        <v>13.7310580656378</v>
      </c>
      <c r="J3023" s="30">
        <v>549736.90113315603</v>
      </c>
    </row>
    <row r="3024" spans="7:10" x14ac:dyDescent="0.2">
      <c r="G3024" s="30">
        <v>13.739247849967599</v>
      </c>
      <c r="J3024" s="30">
        <v>547915.545999503</v>
      </c>
    </row>
    <row r="3025" spans="7:10" x14ac:dyDescent="0.2">
      <c r="G3025" s="30">
        <v>13.747437634297301</v>
      </c>
      <c r="J3025" s="30">
        <v>546070.60584066296</v>
      </c>
    </row>
    <row r="3026" spans="7:10" x14ac:dyDescent="0.2">
      <c r="G3026" s="30">
        <v>13.7556274186271</v>
      </c>
      <c r="J3026" s="30">
        <v>544194.60986418405</v>
      </c>
    </row>
    <row r="3027" spans="7:10" x14ac:dyDescent="0.2">
      <c r="G3027" s="30">
        <v>13.763817202956901</v>
      </c>
      <c r="J3027" s="30">
        <v>542359.43194096605</v>
      </c>
    </row>
    <row r="3028" spans="7:10" x14ac:dyDescent="0.2">
      <c r="G3028" s="30">
        <v>13.7720069872867</v>
      </c>
      <c r="J3028" s="30">
        <v>540579.96981071099</v>
      </c>
    </row>
    <row r="3029" spans="7:10" x14ac:dyDescent="0.2">
      <c r="G3029" s="30">
        <v>13.780196771616501</v>
      </c>
      <c r="J3029" s="30">
        <v>538860.384101314</v>
      </c>
    </row>
    <row r="3030" spans="7:10" x14ac:dyDescent="0.2">
      <c r="G3030" s="30">
        <v>13.7883865559463</v>
      </c>
      <c r="J3030" s="30">
        <v>537032.83782687795</v>
      </c>
    </row>
    <row r="3031" spans="7:10" x14ac:dyDescent="0.2">
      <c r="G3031" s="30">
        <v>13.796576340275999</v>
      </c>
      <c r="J3031" s="30">
        <v>535100.225620777</v>
      </c>
    </row>
    <row r="3032" spans="7:10" x14ac:dyDescent="0.2">
      <c r="G3032" s="30">
        <v>13.8047661246058</v>
      </c>
      <c r="J3032" s="30">
        <v>533179.94686204696</v>
      </c>
    </row>
    <row r="3033" spans="7:10" x14ac:dyDescent="0.2">
      <c r="G3033" s="30">
        <v>13.812955908935599</v>
      </c>
      <c r="J3033" s="30">
        <v>531341.79719352606</v>
      </c>
    </row>
    <row r="3034" spans="7:10" x14ac:dyDescent="0.2">
      <c r="G3034" s="30">
        <v>13.8211456932654</v>
      </c>
      <c r="J3034" s="30">
        <v>529397.44985305704</v>
      </c>
    </row>
    <row r="3035" spans="7:10" x14ac:dyDescent="0.2">
      <c r="G3035" s="30">
        <v>13.829335477595199</v>
      </c>
      <c r="J3035" s="30">
        <v>527477.43079599401</v>
      </c>
    </row>
    <row r="3036" spans="7:10" x14ac:dyDescent="0.2">
      <c r="G3036" s="30">
        <v>13.837525261925</v>
      </c>
      <c r="J3036" s="30">
        <v>525613.42474840104</v>
      </c>
    </row>
    <row r="3037" spans="7:10" x14ac:dyDescent="0.2">
      <c r="G3037" s="30">
        <v>13.845715046254799</v>
      </c>
      <c r="J3037" s="30">
        <v>523753.28226092103</v>
      </c>
    </row>
    <row r="3038" spans="7:10" x14ac:dyDescent="0.2">
      <c r="G3038" s="30">
        <v>13.853904830584501</v>
      </c>
      <c r="J3038" s="30">
        <v>521926.00544692797</v>
      </c>
    </row>
    <row r="3039" spans="7:10" x14ac:dyDescent="0.2">
      <c r="G3039" s="30">
        <v>13.8620946149143</v>
      </c>
      <c r="J3039" s="30">
        <v>520032.14938880398</v>
      </c>
    </row>
    <row r="3040" spans="7:10" x14ac:dyDescent="0.2">
      <c r="G3040" s="30">
        <v>13.870284399244101</v>
      </c>
      <c r="J3040" s="30">
        <v>518139.12681674899</v>
      </c>
    </row>
    <row r="3041" spans="7:10" x14ac:dyDescent="0.2">
      <c r="G3041" s="30">
        <v>13.8784741835739</v>
      </c>
      <c r="J3041" s="30">
        <v>516280.23260908102</v>
      </c>
    </row>
    <row r="3042" spans="7:10" x14ac:dyDescent="0.2">
      <c r="G3042" s="30">
        <v>13.886663967903701</v>
      </c>
      <c r="J3042" s="30">
        <v>514433.351283347</v>
      </c>
    </row>
    <row r="3043" spans="7:10" x14ac:dyDescent="0.2">
      <c r="G3043" s="30">
        <v>13.8948537522335</v>
      </c>
      <c r="J3043" s="30">
        <v>512604.193090163</v>
      </c>
    </row>
    <row r="3044" spans="7:10" x14ac:dyDescent="0.2">
      <c r="G3044" s="30">
        <v>13.903043536563199</v>
      </c>
      <c r="J3044" s="30">
        <v>510815.22207942401</v>
      </c>
    </row>
    <row r="3045" spans="7:10" x14ac:dyDescent="0.2">
      <c r="G3045" s="30">
        <v>13.911233320893</v>
      </c>
      <c r="J3045" s="30">
        <v>509089.38929561601</v>
      </c>
    </row>
    <row r="3046" spans="7:10" x14ac:dyDescent="0.2">
      <c r="G3046" s="30">
        <v>13.919423105222799</v>
      </c>
      <c r="J3046" s="30">
        <v>507432.737699522</v>
      </c>
    </row>
    <row r="3047" spans="7:10" x14ac:dyDescent="0.2">
      <c r="G3047" s="30">
        <v>13.9276128895526</v>
      </c>
      <c r="J3047" s="30">
        <v>505792.89268312498</v>
      </c>
    </row>
    <row r="3048" spans="7:10" x14ac:dyDescent="0.2">
      <c r="G3048" s="30">
        <v>13.935802673882399</v>
      </c>
      <c r="J3048" s="30">
        <v>504156.43851472699</v>
      </c>
    </row>
    <row r="3049" spans="7:10" x14ac:dyDescent="0.2">
      <c r="G3049" s="30">
        <v>13.9439924582122</v>
      </c>
      <c r="J3049" s="30">
        <v>502532.327958885</v>
      </c>
    </row>
    <row r="3050" spans="7:10" x14ac:dyDescent="0.2">
      <c r="G3050" s="30">
        <v>13.9521822425419</v>
      </c>
      <c r="J3050" s="30">
        <v>500866.36966021499</v>
      </c>
    </row>
    <row r="3051" spans="7:10" x14ac:dyDescent="0.2">
      <c r="G3051" s="30">
        <v>13.960372026871701</v>
      </c>
      <c r="J3051" s="30">
        <v>499143.89386978402</v>
      </c>
    </row>
    <row r="3052" spans="7:10" x14ac:dyDescent="0.2">
      <c r="G3052" s="30">
        <v>13.9685618112015</v>
      </c>
      <c r="J3052" s="30">
        <v>497431.62101200601</v>
      </c>
    </row>
    <row r="3053" spans="7:10" x14ac:dyDescent="0.2">
      <c r="G3053" s="30">
        <v>13.976751595531301</v>
      </c>
      <c r="J3053" s="30">
        <v>495728.30250738602</v>
      </c>
    </row>
    <row r="3054" spans="7:10" x14ac:dyDescent="0.2">
      <c r="G3054" s="30">
        <v>13.9849413798611</v>
      </c>
      <c r="J3054" s="30">
        <v>494023.63916586502</v>
      </c>
    </row>
    <row r="3055" spans="7:10" x14ac:dyDescent="0.2">
      <c r="G3055" s="30">
        <v>13.993131164190901</v>
      </c>
      <c r="J3055" s="30">
        <v>492329.89981660299</v>
      </c>
    </row>
    <row r="3056" spans="7:10" x14ac:dyDescent="0.2">
      <c r="G3056" s="30">
        <v>14.0013209485207</v>
      </c>
      <c r="J3056" s="30">
        <v>490599.66275137803</v>
      </c>
    </row>
    <row r="3057" spans="7:10" x14ac:dyDescent="0.2">
      <c r="G3057" s="30">
        <v>14.0095107328504</v>
      </c>
      <c r="J3057" s="30">
        <v>488871.07856100303</v>
      </c>
    </row>
    <row r="3058" spans="7:10" x14ac:dyDescent="0.2">
      <c r="G3058" s="30">
        <v>14.0177005171802</v>
      </c>
      <c r="J3058" s="30">
        <v>487231.40692492202</v>
      </c>
    </row>
    <row r="3059" spans="7:10" x14ac:dyDescent="0.2">
      <c r="G3059" s="30">
        <v>14.02589030151</v>
      </c>
      <c r="J3059" s="30">
        <v>485560.60604441701</v>
      </c>
    </row>
    <row r="3060" spans="7:10" x14ac:dyDescent="0.2">
      <c r="G3060" s="30">
        <v>14.0340800858398</v>
      </c>
      <c r="J3060" s="30">
        <v>483818.658389216</v>
      </c>
    </row>
    <row r="3061" spans="7:10" x14ac:dyDescent="0.2">
      <c r="G3061" s="30">
        <v>14.0422698701696</v>
      </c>
      <c r="J3061" s="30">
        <v>482193.33111688599</v>
      </c>
    </row>
    <row r="3062" spans="7:10" x14ac:dyDescent="0.2">
      <c r="G3062" s="30">
        <v>14.0504596544994</v>
      </c>
      <c r="J3062" s="30">
        <v>480573.56308979</v>
      </c>
    </row>
    <row r="3063" spans="7:10" x14ac:dyDescent="0.2">
      <c r="G3063" s="30">
        <v>14.0586494388291</v>
      </c>
      <c r="J3063" s="30">
        <v>478852.63435046602</v>
      </c>
    </row>
    <row r="3064" spans="7:10" x14ac:dyDescent="0.2">
      <c r="G3064" s="30">
        <v>14.066839223158899</v>
      </c>
      <c r="J3064" s="30">
        <v>477121.99140881601</v>
      </c>
    </row>
    <row r="3065" spans="7:10" x14ac:dyDescent="0.2">
      <c r="G3065" s="30">
        <v>14.0750290074887</v>
      </c>
      <c r="J3065" s="30">
        <v>475426.67870792601</v>
      </c>
    </row>
    <row r="3066" spans="7:10" x14ac:dyDescent="0.2">
      <c r="G3066" s="30">
        <v>14.083218791818499</v>
      </c>
      <c r="J3066" s="30">
        <v>473774.20962083002</v>
      </c>
    </row>
    <row r="3067" spans="7:10" x14ac:dyDescent="0.2">
      <c r="G3067" s="30">
        <v>14.0914085761483</v>
      </c>
      <c r="J3067" s="30">
        <v>472169.259547339</v>
      </c>
    </row>
    <row r="3068" spans="7:10" x14ac:dyDescent="0.2">
      <c r="G3068" s="30">
        <v>14.099598360478099</v>
      </c>
      <c r="J3068" s="30">
        <v>470624.996659583</v>
      </c>
    </row>
    <row r="3069" spans="7:10" x14ac:dyDescent="0.2">
      <c r="G3069" s="30">
        <v>14.1077881448079</v>
      </c>
      <c r="J3069" s="30">
        <v>469106.79877906502</v>
      </c>
    </row>
    <row r="3070" spans="7:10" x14ac:dyDescent="0.2">
      <c r="G3070" s="30">
        <v>14.1159779291376</v>
      </c>
      <c r="J3070" s="30">
        <v>467608.366477962</v>
      </c>
    </row>
    <row r="3071" spans="7:10" x14ac:dyDescent="0.2">
      <c r="G3071" s="30">
        <v>14.124167713467401</v>
      </c>
      <c r="J3071" s="30">
        <v>466138.67441866797</v>
      </c>
    </row>
    <row r="3072" spans="7:10" x14ac:dyDescent="0.2">
      <c r="G3072" s="30">
        <v>14.1323574977972</v>
      </c>
      <c r="J3072" s="30">
        <v>464590.82952399901</v>
      </c>
    </row>
    <row r="3073" spans="7:10" x14ac:dyDescent="0.2">
      <c r="G3073" s="30">
        <v>14.140547282127001</v>
      </c>
      <c r="J3073" s="30">
        <v>462973.76641953998</v>
      </c>
    </row>
    <row r="3074" spans="7:10" x14ac:dyDescent="0.2">
      <c r="G3074" s="30">
        <v>14.1487370664568</v>
      </c>
      <c r="J3074" s="30">
        <v>461388.37966852402</v>
      </c>
    </row>
    <row r="3075" spans="7:10" x14ac:dyDescent="0.2">
      <c r="G3075" s="30">
        <v>14.156926850786601</v>
      </c>
      <c r="J3075" s="30">
        <v>459830.579119867</v>
      </c>
    </row>
    <row r="3076" spans="7:10" x14ac:dyDescent="0.2">
      <c r="G3076" s="30">
        <v>14.1651166351163</v>
      </c>
      <c r="J3076" s="30">
        <v>458319.62450593401</v>
      </c>
    </row>
    <row r="3077" spans="7:10" x14ac:dyDescent="0.2">
      <c r="G3077" s="30">
        <v>14.173306419446099</v>
      </c>
      <c r="J3077" s="30">
        <v>456775.32846841897</v>
      </c>
    </row>
    <row r="3078" spans="7:10" x14ac:dyDescent="0.2">
      <c r="G3078" s="30">
        <v>14.1814962037759</v>
      </c>
      <c r="J3078" s="30">
        <v>455234.499922477</v>
      </c>
    </row>
    <row r="3079" spans="7:10" x14ac:dyDescent="0.2">
      <c r="G3079" s="30">
        <v>14.189685988105699</v>
      </c>
      <c r="J3079" s="30">
        <v>453726.75344947103</v>
      </c>
    </row>
    <row r="3080" spans="7:10" x14ac:dyDescent="0.2">
      <c r="G3080" s="30">
        <v>14.1978757724355</v>
      </c>
      <c r="J3080" s="30">
        <v>452199.77523292601</v>
      </c>
    </row>
    <row r="3081" spans="7:10" x14ac:dyDescent="0.2">
      <c r="G3081" s="30">
        <v>14.206065556765299</v>
      </c>
      <c r="J3081" s="30">
        <v>450625.18360296398</v>
      </c>
    </row>
    <row r="3082" spans="7:10" x14ac:dyDescent="0.2">
      <c r="G3082" s="30">
        <v>14.214255341095001</v>
      </c>
      <c r="J3082" s="30">
        <v>449027.58150838799</v>
      </c>
    </row>
    <row r="3083" spans="7:10" x14ac:dyDescent="0.2">
      <c r="G3083" s="30">
        <v>14.2224451254248</v>
      </c>
      <c r="J3083" s="30">
        <v>447450.24690851697</v>
      </c>
    </row>
    <row r="3084" spans="7:10" x14ac:dyDescent="0.2">
      <c r="G3084" s="30">
        <v>14.230634909754601</v>
      </c>
      <c r="J3084" s="30">
        <v>445858.91837325902</v>
      </c>
    </row>
    <row r="3085" spans="7:10" x14ac:dyDescent="0.2">
      <c r="G3085" s="30">
        <v>14.2388246940844</v>
      </c>
      <c r="J3085" s="30">
        <v>444261.304081754</v>
      </c>
    </row>
    <row r="3086" spans="7:10" x14ac:dyDescent="0.2">
      <c r="G3086" s="30">
        <v>14.247014478414201</v>
      </c>
      <c r="J3086" s="30">
        <v>442681.399672509</v>
      </c>
    </row>
    <row r="3087" spans="7:10" x14ac:dyDescent="0.2">
      <c r="G3087" s="30">
        <v>14.255204262744</v>
      </c>
      <c r="J3087" s="30">
        <v>441117.75178515899</v>
      </c>
    </row>
    <row r="3088" spans="7:10" x14ac:dyDescent="0.2">
      <c r="G3088" s="30">
        <v>14.263394047073801</v>
      </c>
      <c r="J3088" s="30">
        <v>439591.62410189002</v>
      </c>
    </row>
    <row r="3089" spans="7:10" x14ac:dyDescent="0.2">
      <c r="G3089" s="30">
        <v>14.2715838314035</v>
      </c>
      <c r="J3089" s="30">
        <v>438122.09959236003</v>
      </c>
    </row>
    <row r="3090" spans="7:10" x14ac:dyDescent="0.2">
      <c r="G3090" s="30">
        <v>14.2797736157333</v>
      </c>
      <c r="J3090" s="30">
        <v>436684.99340203399</v>
      </c>
    </row>
    <row r="3091" spans="7:10" x14ac:dyDescent="0.2">
      <c r="G3091" s="30">
        <v>14.2879634000631</v>
      </c>
      <c r="J3091" s="30">
        <v>435261.23040957702</v>
      </c>
    </row>
    <row r="3092" spans="7:10" x14ac:dyDescent="0.2">
      <c r="G3092" s="30">
        <v>14.2961531843929</v>
      </c>
      <c r="J3092" s="30">
        <v>433796.70995859598</v>
      </c>
    </row>
    <row r="3093" spans="7:10" x14ac:dyDescent="0.2">
      <c r="G3093" s="30">
        <v>14.3043429687227</v>
      </c>
      <c r="J3093" s="30">
        <v>432313.97402515</v>
      </c>
    </row>
    <row r="3094" spans="7:10" x14ac:dyDescent="0.2">
      <c r="G3094" s="30">
        <v>14.3125327530525</v>
      </c>
      <c r="J3094" s="30">
        <v>430919.41354030202</v>
      </c>
    </row>
    <row r="3095" spans="7:10" x14ac:dyDescent="0.2">
      <c r="G3095" s="30">
        <v>14.320722537382199</v>
      </c>
      <c r="J3095" s="30">
        <v>429470.80976841802</v>
      </c>
    </row>
    <row r="3096" spans="7:10" x14ac:dyDescent="0.2">
      <c r="G3096" s="30">
        <v>14.328912321712</v>
      </c>
      <c r="J3096" s="30">
        <v>428007.82115713501</v>
      </c>
    </row>
    <row r="3097" spans="7:10" x14ac:dyDescent="0.2">
      <c r="G3097" s="30">
        <v>14.337102106041799</v>
      </c>
      <c r="J3097" s="30">
        <v>426605.93204056099</v>
      </c>
    </row>
    <row r="3098" spans="7:10" x14ac:dyDescent="0.2">
      <c r="G3098" s="30">
        <v>14.3452918903716</v>
      </c>
      <c r="J3098" s="30">
        <v>425195.95222811302</v>
      </c>
    </row>
    <row r="3099" spans="7:10" x14ac:dyDescent="0.2">
      <c r="G3099" s="30">
        <v>14.353481674701399</v>
      </c>
      <c r="J3099" s="30">
        <v>423794.92113620898</v>
      </c>
    </row>
    <row r="3100" spans="7:10" x14ac:dyDescent="0.2">
      <c r="G3100" s="30">
        <v>14.3616714590312</v>
      </c>
      <c r="J3100" s="30">
        <v>422449.96166713699</v>
      </c>
    </row>
    <row r="3101" spans="7:10" x14ac:dyDescent="0.2">
      <c r="G3101" s="30">
        <v>14.369861243360999</v>
      </c>
      <c r="J3101" s="30">
        <v>420954.84340442403</v>
      </c>
    </row>
    <row r="3102" spans="7:10" x14ac:dyDescent="0.2">
      <c r="G3102" s="30">
        <v>18.038884623104298</v>
      </c>
      <c r="J3102" s="30">
        <v>123063.848343759</v>
      </c>
    </row>
    <row r="3103" spans="7:10" x14ac:dyDescent="0.2">
      <c r="G3103" s="30">
        <v>18.047074407434099</v>
      </c>
      <c r="J3103" s="30">
        <v>123066.815439538</v>
      </c>
    </row>
    <row r="3104" spans="7:10" x14ac:dyDescent="0.2">
      <c r="G3104" s="30">
        <v>18.0552641917639</v>
      </c>
      <c r="J3104" s="30">
        <v>122734.68001277601</v>
      </c>
    </row>
    <row r="3105" spans="7:10" x14ac:dyDescent="0.2">
      <c r="G3105" s="30">
        <v>18.063453976093701</v>
      </c>
      <c r="J3105" s="30">
        <v>122365.883663714</v>
      </c>
    </row>
    <row r="3106" spans="7:10" x14ac:dyDescent="0.2">
      <c r="G3106" s="30">
        <v>18.071643760423498</v>
      </c>
      <c r="J3106" s="30">
        <v>121978.83628849</v>
      </c>
    </row>
    <row r="3107" spans="7:10" x14ac:dyDescent="0.2">
      <c r="G3107" s="30">
        <v>18.079833544753299</v>
      </c>
      <c r="J3107" s="30">
        <v>121602.824186745</v>
      </c>
    </row>
    <row r="3108" spans="7:10" x14ac:dyDescent="0.2">
      <c r="G3108" s="30">
        <v>18.088023329083001</v>
      </c>
      <c r="J3108" s="30">
        <v>121214.81740776901</v>
      </c>
    </row>
    <row r="3109" spans="7:10" x14ac:dyDescent="0.2">
      <c r="G3109" s="30">
        <v>18.096213113412801</v>
      </c>
      <c r="J3109" s="30">
        <v>120844.151146848</v>
      </c>
    </row>
    <row r="3110" spans="7:10" x14ac:dyDescent="0.2">
      <c r="G3110" s="30">
        <v>18.104402897742599</v>
      </c>
      <c r="J3110" s="30">
        <v>120491.326842189</v>
      </c>
    </row>
    <row r="3111" spans="7:10" x14ac:dyDescent="0.2">
      <c r="G3111" s="30">
        <v>18.1125926820724</v>
      </c>
      <c r="J3111" s="30">
        <v>120151.863920907</v>
      </c>
    </row>
    <row r="3112" spans="7:10" x14ac:dyDescent="0.2">
      <c r="G3112" s="30">
        <v>18.120782466402201</v>
      </c>
      <c r="J3112" s="30">
        <v>119872.07994003499</v>
      </c>
    </row>
    <row r="3113" spans="7:10" x14ac:dyDescent="0.2">
      <c r="G3113" s="30">
        <v>18.128972250732001</v>
      </c>
      <c r="J3113" s="30">
        <v>119676.45208406899</v>
      </c>
    </row>
    <row r="3114" spans="7:10" x14ac:dyDescent="0.2">
      <c r="G3114" s="30">
        <v>18.137162035061699</v>
      </c>
      <c r="J3114" s="30">
        <v>119498.290300936</v>
      </c>
    </row>
    <row r="3115" spans="7:10" x14ac:dyDescent="0.2">
      <c r="G3115" s="30">
        <v>18.1453518193915</v>
      </c>
      <c r="J3115" s="30">
        <v>119326.121699493</v>
      </c>
    </row>
    <row r="3116" spans="7:10" x14ac:dyDescent="0.2">
      <c r="G3116" s="30">
        <v>18.153541603721301</v>
      </c>
      <c r="J3116" s="30">
        <v>119160.630462923</v>
      </c>
    </row>
    <row r="3117" spans="7:10" x14ac:dyDescent="0.2">
      <c r="G3117" s="30">
        <v>18.161731388051098</v>
      </c>
      <c r="J3117" s="30">
        <v>118889.384844887</v>
      </c>
    </row>
    <row r="3118" spans="7:10" x14ac:dyDescent="0.2">
      <c r="G3118" s="30">
        <v>18.169921172380899</v>
      </c>
      <c r="J3118" s="30">
        <v>118605.90954837701</v>
      </c>
    </row>
    <row r="3119" spans="7:10" x14ac:dyDescent="0.2">
      <c r="G3119" s="30">
        <v>18.1781109567107</v>
      </c>
      <c r="J3119" s="30">
        <v>118317.418318443</v>
      </c>
    </row>
    <row r="3120" spans="7:10" x14ac:dyDescent="0.2">
      <c r="G3120" s="30">
        <v>18.186300741040402</v>
      </c>
      <c r="J3120" s="30">
        <v>118039.389095861</v>
      </c>
    </row>
    <row r="3121" spans="7:10" x14ac:dyDescent="0.2">
      <c r="G3121" s="30">
        <v>18.194490525370199</v>
      </c>
      <c r="J3121" s="30">
        <v>117803.67511915301</v>
      </c>
    </row>
    <row r="3122" spans="7:10" x14ac:dyDescent="0.2">
      <c r="G3122" s="30">
        <v>18.2026803097</v>
      </c>
      <c r="J3122" s="30">
        <v>117624.757955284</v>
      </c>
    </row>
    <row r="3123" spans="7:10" x14ac:dyDescent="0.2">
      <c r="G3123" s="30">
        <v>18.210870094029801</v>
      </c>
      <c r="J3123" s="30">
        <v>117452.40062263201</v>
      </c>
    </row>
    <row r="3124" spans="7:10" x14ac:dyDescent="0.2">
      <c r="G3124" s="30">
        <v>18.219059878359602</v>
      </c>
      <c r="J3124" s="30">
        <v>117282.24410823001</v>
      </c>
    </row>
    <row r="3125" spans="7:10" x14ac:dyDescent="0.2">
      <c r="G3125" s="30">
        <v>18.227249662689399</v>
      </c>
      <c r="J3125" s="30">
        <v>117088.674327815</v>
      </c>
    </row>
    <row r="3126" spans="7:10" x14ac:dyDescent="0.2">
      <c r="G3126" s="30">
        <v>18.2354394470192</v>
      </c>
      <c r="J3126" s="30">
        <v>116893.58775124799</v>
      </c>
    </row>
    <row r="3127" spans="7:10" x14ac:dyDescent="0.2">
      <c r="G3127" s="30">
        <v>18.243629231348901</v>
      </c>
      <c r="J3127" s="30">
        <v>116693.873465164</v>
      </c>
    </row>
    <row r="3128" spans="7:10" x14ac:dyDescent="0.2">
      <c r="G3128" s="30">
        <v>18.251819015678699</v>
      </c>
      <c r="J3128" s="30">
        <v>116469.89790948101</v>
      </c>
    </row>
    <row r="3129" spans="7:10" x14ac:dyDescent="0.2">
      <c r="G3129" s="30">
        <v>18.260008800008499</v>
      </c>
      <c r="J3129" s="30">
        <v>116221.289538693</v>
      </c>
    </row>
    <row r="3130" spans="7:10" x14ac:dyDescent="0.2">
      <c r="G3130" s="30">
        <v>18.2681985843383</v>
      </c>
      <c r="J3130" s="30">
        <v>115998.224462543</v>
      </c>
    </row>
    <row r="3131" spans="7:10" x14ac:dyDescent="0.2">
      <c r="G3131" s="30">
        <v>18.276388368668101</v>
      </c>
      <c r="J3131" s="30">
        <v>115785.157587615</v>
      </c>
    </row>
    <row r="3132" spans="7:10" x14ac:dyDescent="0.2">
      <c r="G3132" s="30">
        <v>18.284578152997899</v>
      </c>
      <c r="J3132" s="30">
        <v>115557.94280798</v>
      </c>
    </row>
    <row r="3133" spans="7:10" x14ac:dyDescent="0.2">
      <c r="G3133" s="30">
        <v>18.2927679373276</v>
      </c>
      <c r="J3133" s="30">
        <v>115343.91042755199</v>
      </c>
    </row>
    <row r="3134" spans="7:10" x14ac:dyDescent="0.2">
      <c r="G3134" s="30">
        <v>18.300957721657401</v>
      </c>
      <c r="J3134" s="30">
        <v>115122.868902473</v>
      </c>
    </row>
    <row r="3135" spans="7:10" x14ac:dyDescent="0.2">
      <c r="G3135" s="30">
        <v>18.309147505987202</v>
      </c>
      <c r="J3135" s="30">
        <v>114916.34132469801</v>
      </c>
    </row>
    <row r="3136" spans="7:10" x14ac:dyDescent="0.2">
      <c r="G3136" s="30">
        <v>18.317337290316999</v>
      </c>
      <c r="J3136" s="30">
        <v>114764.20283047001</v>
      </c>
    </row>
    <row r="3137" spans="7:10" x14ac:dyDescent="0.2">
      <c r="G3137" s="30">
        <v>18.3255270746468</v>
      </c>
      <c r="J3137" s="30">
        <v>114624.89877939</v>
      </c>
    </row>
    <row r="3138" spans="7:10" x14ac:dyDescent="0.2">
      <c r="G3138" s="30">
        <v>18.333716858976601</v>
      </c>
      <c r="J3138" s="30">
        <v>114457.222820261</v>
      </c>
    </row>
    <row r="3139" spans="7:10" x14ac:dyDescent="0.2">
      <c r="G3139" s="30">
        <v>18.341906643306299</v>
      </c>
      <c r="J3139" s="30">
        <v>114261.343474535</v>
      </c>
    </row>
    <row r="3140" spans="7:10" x14ac:dyDescent="0.2">
      <c r="G3140" s="30">
        <v>18.3500964276361</v>
      </c>
      <c r="J3140" s="30">
        <v>114064.0249032</v>
      </c>
    </row>
    <row r="3141" spans="7:10" x14ac:dyDescent="0.2">
      <c r="G3141" s="30">
        <v>18.3582862119659</v>
      </c>
      <c r="J3141" s="30">
        <v>113873.89267819699</v>
      </c>
    </row>
    <row r="3142" spans="7:10" x14ac:dyDescent="0.2">
      <c r="G3142" s="30">
        <v>18.366475996295701</v>
      </c>
      <c r="J3142" s="30">
        <v>113700.31501637401</v>
      </c>
    </row>
    <row r="3143" spans="7:10" x14ac:dyDescent="0.2">
      <c r="G3143" s="30">
        <v>18.374665780625499</v>
      </c>
      <c r="J3143" s="30">
        <v>113507.751983521</v>
      </c>
    </row>
    <row r="3144" spans="7:10" x14ac:dyDescent="0.2">
      <c r="G3144" s="30">
        <v>18.3828555649553</v>
      </c>
      <c r="J3144" s="30">
        <v>113319.158230475</v>
      </c>
    </row>
    <row r="3145" spans="7:10" x14ac:dyDescent="0.2">
      <c r="G3145" s="30">
        <v>18.3910453492851</v>
      </c>
      <c r="J3145" s="30">
        <v>113132.129844512</v>
      </c>
    </row>
    <row r="3146" spans="7:10" x14ac:dyDescent="0.2">
      <c r="G3146" s="30">
        <v>18.399235133614798</v>
      </c>
      <c r="J3146" s="30">
        <v>112954.627097886</v>
      </c>
    </row>
    <row r="3147" spans="7:10" x14ac:dyDescent="0.2">
      <c r="G3147" s="30">
        <v>18.407424917944599</v>
      </c>
      <c r="J3147" s="30">
        <v>112766.234719409</v>
      </c>
    </row>
    <row r="3148" spans="7:10" x14ac:dyDescent="0.2">
      <c r="G3148" s="30">
        <v>18.4156147022744</v>
      </c>
      <c r="J3148" s="30">
        <v>112572.488166717</v>
      </c>
    </row>
    <row r="3149" spans="7:10" x14ac:dyDescent="0.2">
      <c r="G3149" s="30">
        <v>18.423804486604201</v>
      </c>
      <c r="J3149" s="30">
        <v>112371.91680686</v>
      </c>
    </row>
    <row r="3150" spans="7:10" x14ac:dyDescent="0.2">
      <c r="G3150" s="30">
        <v>18.431994270933998</v>
      </c>
      <c r="J3150" s="30">
        <v>112177.969878059</v>
      </c>
    </row>
    <row r="3151" spans="7:10" x14ac:dyDescent="0.2">
      <c r="G3151" s="30">
        <v>18.440184055263799</v>
      </c>
      <c r="J3151" s="30">
        <v>111976.4514753</v>
      </c>
    </row>
    <row r="3152" spans="7:10" x14ac:dyDescent="0.2">
      <c r="G3152" s="30">
        <v>18.448373839593501</v>
      </c>
      <c r="J3152" s="30">
        <v>111759.62442926801</v>
      </c>
    </row>
    <row r="3153" spans="7:10" x14ac:dyDescent="0.2">
      <c r="G3153" s="30">
        <v>18.456563623923302</v>
      </c>
      <c r="J3153" s="30">
        <v>111534.709033261</v>
      </c>
    </row>
    <row r="3154" spans="7:10" x14ac:dyDescent="0.2">
      <c r="G3154" s="30">
        <v>18.464753408253099</v>
      </c>
      <c r="J3154" s="30">
        <v>111328.419763572</v>
      </c>
    </row>
    <row r="3155" spans="7:10" x14ac:dyDescent="0.2">
      <c r="G3155" s="30">
        <v>18.4729431925829</v>
      </c>
      <c r="J3155" s="30">
        <v>111148.179484576</v>
      </c>
    </row>
    <row r="3156" spans="7:10" x14ac:dyDescent="0.2">
      <c r="G3156" s="30">
        <v>18.481132976912701</v>
      </c>
      <c r="J3156" s="30">
        <v>110964.739900332</v>
      </c>
    </row>
    <row r="3157" spans="7:10" x14ac:dyDescent="0.2">
      <c r="G3157" s="30">
        <v>18.489322761242502</v>
      </c>
      <c r="J3157" s="30">
        <v>110795.084212699</v>
      </c>
    </row>
    <row r="3158" spans="7:10" x14ac:dyDescent="0.2">
      <c r="G3158" s="30">
        <v>18.497512545572299</v>
      </c>
      <c r="J3158" s="30">
        <v>110637.488719659</v>
      </c>
    </row>
    <row r="3159" spans="7:10" x14ac:dyDescent="0.2">
      <c r="G3159" s="30">
        <v>18.505702329902</v>
      </c>
      <c r="J3159" s="30">
        <v>110452.029589408</v>
      </c>
    </row>
    <row r="3160" spans="7:10" x14ac:dyDescent="0.2">
      <c r="G3160" s="30">
        <v>18.513892114231801</v>
      </c>
      <c r="J3160" s="30">
        <v>110240.71069509099</v>
      </c>
    </row>
    <row r="3161" spans="7:10" x14ac:dyDescent="0.2">
      <c r="G3161" s="30">
        <v>18.522081898561598</v>
      </c>
      <c r="J3161" s="30">
        <v>110035.417525659</v>
      </c>
    </row>
    <row r="3162" spans="7:10" x14ac:dyDescent="0.2">
      <c r="G3162" s="30">
        <v>18.530271682891399</v>
      </c>
      <c r="J3162" s="30">
        <v>109834.37162068101</v>
      </c>
    </row>
    <row r="3163" spans="7:10" x14ac:dyDescent="0.2">
      <c r="G3163" s="30">
        <v>18.5384614672212</v>
      </c>
      <c r="J3163" s="30">
        <v>109645.59170837799</v>
      </c>
    </row>
    <row r="3164" spans="7:10" x14ac:dyDescent="0.2">
      <c r="G3164" s="30">
        <v>18.546651251551001</v>
      </c>
      <c r="J3164" s="30">
        <v>109457.32316325601</v>
      </c>
    </row>
    <row r="3165" spans="7:10" x14ac:dyDescent="0.2">
      <c r="G3165" s="30">
        <v>18.554841035880699</v>
      </c>
      <c r="J3165" s="30">
        <v>109282.55618214401</v>
      </c>
    </row>
    <row r="3166" spans="7:10" x14ac:dyDescent="0.2">
      <c r="G3166" s="30">
        <v>18.5630308202105</v>
      </c>
      <c r="J3166" s="30">
        <v>109123.12733858101</v>
      </c>
    </row>
    <row r="3167" spans="7:10" x14ac:dyDescent="0.2">
      <c r="G3167" s="30">
        <v>18.571220604540301</v>
      </c>
      <c r="J3167" s="30">
        <v>108977.86149199901</v>
      </c>
    </row>
    <row r="3168" spans="7:10" x14ac:dyDescent="0.2">
      <c r="G3168" s="30">
        <v>18.579410388870102</v>
      </c>
      <c r="J3168" s="30">
        <v>108788.891037369</v>
      </c>
    </row>
    <row r="3169" spans="7:10" x14ac:dyDescent="0.2">
      <c r="G3169" s="30">
        <v>18.587600173199899</v>
      </c>
      <c r="J3169" s="30">
        <v>108612.03684691701</v>
      </c>
    </row>
    <row r="3170" spans="7:10" x14ac:dyDescent="0.2">
      <c r="G3170" s="30">
        <v>18.5957899575297</v>
      </c>
      <c r="J3170" s="30">
        <v>108452.578094653</v>
      </c>
    </row>
    <row r="3171" spans="7:10" x14ac:dyDescent="0.2">
      <c r="G3171" s="30">
        <v>18.603979741859401</v>
      </c>
      <c r="J3171" s="30">
        <v>108312.430355245</v>
      </c>
    </row>
    <row r="3172" spans="7:10" x14ac:dyDescent="0.2">
      <c r="G3172" s="30">
        <v>18.612169526189199</v>
      </c>
      <c r="J3172" s="30">
        <v>108169.960826443</v>
      </c>
    </row>
    <row r="3173" spans="7:10" x14ac:dyDescent="0.2">
      <c r="G3173" s="30">
        <v>18.620359310519</v>
      </c>
      <c r="J3173" s="30">
        <v>108024.05205087</v>
      </c>
    </row>
    <row r="3174" spans="7:10" x14ac:dyDescent="0.2">
      <c r="G3174" s="30">
        <v>18.6285490948488</v>
      </c>
      <c r="J3174" s="30">
        <v>107919.348154263</v>
      </c>
    </row>
    <row r="3175" spans="7:10" x14ac:dyDescent="0.2">
      <c r="G3175" s="30">
        <v>18.636738879178601</v>
      </c>
      <c r="J3175" s="30">
        <v>107798.017800015</v>
      </c>
    </row>
    <row r="3176" spans="7:10" x14ac:dyDescent="0.2">
      <c r="G3176" s="30">
        <v>18.644928663508399</v>
      </c>
      <c r="J3176" s="30">
        <v>107665.951166327</v>
      </c>
    </row>
    <row r="3177" spans="7:10" x14ac:dyDescent="0.2">
      <c r="G3177" s="30">
        <v>18.6531184478382</v>
      </c>
      <c r="J3177" s="30">
        <v>107518.632839982</v>
      </c>
    </row>
    <row r="3178" spans="7:10" x14ac:dyDescent="0.2">
      <c r="G3178" s="30">
        <v>18.661308232167901</v>
      </c>
      <c r="J3178" s="30">
        <v>107444.744781794</v>
      </c>
    </row>
    <row r="3179" spans="7:10" x14ac:dyDescent="0.2">
      <c r="G3179" s="30">
        <v>18.669498016497698</v>
      </c>
      <c r="J3179" s="30">
        <v>107392.485476881</v>
      </c>
    </row>
    <row r="3180" spans="7:10" x14ac:dyDescent="0.2">
      <c r="G3180" s="30">
        <v>18.677687800827499</v>
      </c>
      <c r="J3180" s="30">
        <v>107309.285132256</v>
      </c>
    </row>
    <row r="3181" spans="7:10" x14ac:dyDescent="0.2">
      <c r="G3181" s="30">
        <v>18.6858775851573</v>
      </c>
      <c r="J3181" s="30">
        <v>107182.93872843499</v>
      </c>
    </row>
    <row r="3182" spans="7:10" x14ac:dyDescent="0.2">
      <c r="G3182" s="30">
        <v>18.694067369487101</v>
      </c>
      <c r="J3182" s="30">
        <v>107023.981370935</v>
      </c>
    </row>
    <row r="3183" spans="7:10" x14ac:dyDescent="0.2">
      <c r="G3183" s="30">
        <v>18.702257153816898</v>
      </c>
      <c r="J3183" s="30">
        <v>106885.72856734099</v>
      </c>
    </row>
    <row r="3184" spans="7:10" x14ac:dyDescent="0.2">
      <c r="G3184" s="30">
        <v>18.7104469381466</v>
      </c>
      <c r="J3184" s="30">
        <v>106754.326426246</v>
      </c>
    </row>
    <row r="3185" spans="7:10" x14ac:dyDescent="0.2">
      <c r="G3185" s="30">
        <v>18.718636722476401</v>
      </c>
      <c r="J3185" s="30">
        <v>106649.128440439</v>
      </c>
    </row>
    <row r="3186" spans="7:10" x14ac:dyDescent="0.2">
      <c r="G3186" s="30">
        <v>18.726826506806201</v>
      </c>
      <c r="J3186" s="30">
        <v>106523.85194065901</v>
      </c>
    </row>
    <row r="3187" spans="7:10" x14ac:dyDescent="0.2">
      <c r="G3187" s="30">
        <v>18.735016291135999</v>
      </c>
      <c r="J3187" s="30">
        <v>106380.75040984301</v>
      </c>
    </row>
    <row r="3188" spans="7:10" x14ac:dyDescent="0.2">
      <c r="G3188" s="30">
        <v>18.7432060754658</v>
      </c>
      <c r="J3188" s="30">
        <v>106228.103009699</v>
      </c>
    </row>
    <row r="3189" spans="7:10" x14ac:dyDescent="0.2">
      <c r="G3189" s="30">
        <v>18.751395859795601</v>
      </c>
      <c r="J3189" s="30">
        <v>106085.537981243</v>
      </c>
    </row>
    <row r="3190" spans="7:10" x14ac:dyDescent="0.2">
      <c r="G3190" s="30">
        <v>18.759585644125401</v>
      </c>
      <c r="J3190" s="30">
        <v>105951.938134736</v>
      </c>
    </row>
    <row r="3191" spans="7:10" x14ac:dyDescent="0.2">
      <c r="G3191" s="30">
        <v>18.767775428455099</v>
      </c>
      <c r="J3191" s="30">
        <v>105799.2279383</v>
      </c>
    </row>
    <row r="3192" spans="7:10" x14ac:dyDescent="0.2">
      <c r="G3192" s="30">
        <v>18.7759652127849</v>
      </c>
      <c r="J3192" s="30">
        <v>105628.223912777</v>
      </c>
    </row>
    <row r="3193" spans="7:10" x14ac:dyDescent="0.2">
      <c r="G3193" s="30">
        <v>18.784154997114701</v>
      </c>
      <c r="J3193" s="30">
        <v>105427.204005497</v>
      </c>
    </row>
    <row r="3194" spans="7:10" x14ac:dyDescent="0.2">
      <c r="G3194" s="30">
        <v>18.792344781444498</v>
      </c>
      <c r="J3194" s="30">
        <v>105231.03523417401</v>
      </c>
    </row>
    <row r="3195" spans="7:10" x14ac:dyDescent="0.2">
      <c r="G3195" s="30">
        <v>18.800534565774299</v>
      </c>
      <c r="J3195" s="30">
        <v>105019.968984313</v>
      </c>
    </row>
    <row r="3196" spans="7:10" x14ac:dyDescent="0.2">
      <c r="G3196" s="30">
        <v>18.8087243501041</v>
      </c>
      <c r="J3196" s="30">
        <v>104822.06986951</v>
      </c>
    </row>
    <row r="3197" spans="7:10" x14ac:dyDescent="0.2">
      <c r="G3197" s="30">
        <v>20.807031726571399</v>
      </c>
      <c r="J3197" s="30">
        <v>54379.8765672726</v>
      </c>
    </row>
    <row r="3198" spans="7:10" x14ac:dyDescent="0.2">
      <c r="G3198" s="30">
        <v>20.8152215109012</v>
      </c>
      <c r="J3198" s="30">
        <v>54306.609424071699</v>
      </c>
    </row>
    <row r="3199" spans="7:10" x14ac:dyDescent="0.2">
      <c r="G3199" s="30">
        <v>20.823411295231001</v>
      </c>
      <c r="J3199" s="30">
        <v>54233.9250111273</v>
      </c>
    </row>
    <row r="3200" spans="7:10" x14ac:dyDescent="0.2">
      <c r="G3200" s="30">
        <v>20.831601079560802</v>
      </c>
      <c r="J3200" s="30">
        <v>54160.9248531825</v>
      </c>
    </row>
    <row r="3201" spans="7:10" x14ac:dyDescent="0.2">
      <c r="G3201" s="30">
        <v>20.839790863890599</v>
      </c>
      <c r="J3201" s="30">
        <v>54091.340450998403</v>
      </c>
    </row>
    <row r="3202" spans="7:10" x14ac:dyDescent="0.2">
      <c r="G3202" s="30">
        <v>20.8479806482204</v>
      </c>
      <c r="J3202" s="30">
        <v>54025.163553303297</v>
      </c>
    </row>
    <row r="3203" spans="7:10" x14ac:dyDescent="0.2">
      <c r="G3203" s="30">
        <v>20.856170432550101</v>
      </c>
      <c r="J3203" s="30">
        <v>53963.851408386101</v>
      </c>
    </row>
    <row r="3204" spans="7:10" x14ac:dyDescent="0.2">
      <c r="G3204" s="30">
        <v>20.864360216879899</v>
      </c>
      <c r="J3204" s="30">
        <v>53906.277829449398</v>
      </c>
    </row>
    <row r="3205" spans="7:10" x14ac:dyDescent="0.2">
      <c r="G3205" s="30">
        <v>20.872550001209699</v>
      </c>
      <c r="J3205" s="30">
        <v>53854.1808288338</v>
      </c>
    </row>
    <row r="3206" spans="7:10" x14ac:dyDescent="0.2">
      <c r="G3206" s="30">
        <v>20.8807397855395</v>
      </c>
      <c r="J3206" s="30">
        <v>53807.851153714</v>
      </c>
    </row>
    <row r="3207" spans="7:10" x14ac:dyDescent="0.2">
      <c r="G3207" s="30">
        <v>20.888929569869301</v>
      </c>
      <c r="J3207" s="30">
        <v>53761.974988564099</v>
      </c>
    </row>
    <row r="3208" spans="7:10" x14ac:dyDescent="0.2">
      <c r="G3208" s="30">
        <v>20.897119354199098</v>
      </c>
      <c r="J3208" s="30">
        <v>53709.995923494796</v>
      </c>
    </row>
    <row r="3209" spans="7:10" x14ac:dyDescent="0.2">
      <c r="G3209" s="30">
        <v>20.9053091385288</v>
      </c>
      <c r="J3209" s="30">
        <v>53659.0141749045</v>
      </c>
    </row>
    <row r="3210" spans="7:10" x14ac:dyDescent="0.2">
      <c r="G3210" s="30">
        <v>20.913498922858601</v>
      </c>
      <c r="J3210" s="30">
        <v>53610.480605951801</v>
      </c>
    </row>
    <row r="3211" spans="7:10" x14ac:dyDescent="0.2">
      <c r="G3211" s="30">
        <v>20.921688707188402</v>
      </c>
      <c r="J3211" s="30">
        <v>53552.368810985499</v>
      </c>
    </row>
    <row r="3212" spans="7:10" x14ac:dyDescent="0.2">
      <c r="G3212" s="30">
        <v>20.929878491518199</v>
      </c>
      <c r="J3212" s="30">
        <v>53490.8393820622</v>
      </c>
    </row>
    <row r="3213" spans="7:10" x14ac:dyDescent="0.2">
      <c r="G3213" s="30">
        <v>20.938068275848</v>
      </c>
      <c r="J3213" s="30">
        <v>53433.850793064303</v>
      </c>
    </row>
    <row r="3214" spans="7:10" x14ac:dyDescent="0.2">
      <c r="G3214" s="30">
        <v>20.946258060177801</v>
      </c>
      <c r="J3214" s="30">
        <v>53387.003617961003</v>
      </c>
    </row>
    <row r="3215" spans="7:10" x14ac:dyDescent="0.2">
      <c r="G3215" s="30">
        <v>20.954447844507602</v>
      </c>
      <c r="J3215" s="30">
        <v>53345.276764614697</v>
      </c>
    </row>
    <row r="3216" spans="7:10" x14ac:dyDescent="0.2">
      <c r="G3216" s="30">
        <v>20.9626376288373</v>
      </c>
      <c r="J3216" s="30">
        <v>53306.000815614498</v>
      </c>
    </row>
    <row r="3217" spans="7:10" x14ac:dyDescent="0.2">
      <c r="G3217" s="30">
        <v>20.9708274131671</v>
      </c>
      <c r="J3217" s="30">
        <v>53275.546188564702</v>
      </c>
    </row>
    <row r="3218" spans="7:10" x14ac:dyDescent="0.2">
      <c r="G3218" s="30">
        <v>20.979017197496901</v>
      </c>
      <c r="J3218" s="30">
        <v>53244.720915207603</v>
      </c>
    </row>
    <row r="3219" spans="7:10" x14ac:dyDescent="0.2">
      <c r="G3219" s="30">
        <v>20.987206981826699</v>
      </c>
      <c r="J3219" s="30">
        <v>53209.806566926003</v>
      </c>
    </row>
    <row r="3220" spans="7:10" x14ac:dyDescent="0.2">
      <c r="G3220" s="30">
        <v>20.9953967661565</v>
      </c>
      <c r="J3220" s="30">
        <v>53182.172691646199</v>
      </c>
    </row>
    <row r="3221" spans="7:10" x14ac:dyDescent="0.2">
      <c r="G3221" s="30">
        <v>21.0035865504863</v>
      </c>
      <c r="J3221" s="30">
        <v>53164.0679040381</v>
      </c>
    </row>
    <row r="3222" spans="7:10" x14ac:dyDescent="0.2">
      <c r="G3222" s="30">
        <v>21.011776334815998</v>
      </c>
      <c r="J3222" s="30">
        <v>53141.769520358102</v>
      </c>
    </row>
    <row r="3223" spans="7:10" x14ac:dyDescent="0.2">
      <c r="G3223" s="30">
        <v>21.019966119145799</v>
      </c>
      <c r="J3223" s="30">
        <v>53119.333194378101</v>
      </c>
    </row>
    <row r="3224" spans="7:10" x14ac:dyDescent="0.2">
      <c r="G3224" s="30">
        <v>21.0281559034756</v>
      </c>
      <c r="J3224" s="30">
        <v>53096.544092138101</v>
      </c>
    </row>
    <row r="3225" spans="7:10" x14ac:dyDescent="0.2">
      <c r="G3225" s="30">
        <v>21.036345687805401</v>
      </c>
      <c r="J3225" s="30">
        <v>53072.045171161</v>
      </c>
    </row>
    <row r="3226" spans="7:10" x14ac:dyDescent="0.2">
      <c r="G3226" s="30">
        <v>21.044535472135198</v>
      </c>
      <c r="J3226" s="30">
        <v>53044.409972567199</v>
      </c>
    </row>
    <row r="3227" spans="7:10" x14ac:dyDescent="0.2">
      <c r="G3227" s="30">
        <v>21.052725256464999</v>
      </c>
      <c r="J3227" s="30">
        <v>53024.509642557699</v>
      </c>
    </row>
    <row r="3228" spans="7:10" x14ac:dyDescent="0.2">
      <c r="G3228" s="30">
        <v>21.060915040794701</v>
      </c>
      <c r="J3228" s="30">
        <v>53015.216514316598</v>
      </c>
    </row>
    <row r="3229" spans="7:10" x14ac:dyDescent="0.2">
      <c r="G3229" s="30">
        <v>21.069104825124501</v>
      </c>
      <c r="J3229" s="30">
        <v>53013.038032324599</v>
      </c>
    </row>
    <row r="3230" spans="7:10" x14ac:dyDescent="0.2">
      <c r="G3230" s="30">
        <v>21.077294609454299</v>
      </c>
      <c r="J3230" s="30">
        <v>53013.291359406903</v>
      </c>
    </row>
    <row r="3231" spans="7:10" x14ac:dyDescent="0.2">
      <c r="G3231" s="30">
        <v>21.0854843937841</v>
      </c>
      <c r="J3231" s="30">
        <v>53002.572774088701</v>
      </c>
    </row>
    <row r="3232" spans="7:10" x14ac:dyDescent="0.2">
      <c r="G3232" s="30">
        <v>21.093674178113901</v>
      </c>
      <c r="J3232" s="30">
        <v>52995.773594933802</v>
      </c>
    </row>
    <row r="3233" spans="7:10" x14ac:dyDescent="0.2">
      <c r="G3233" s="30">
        <v>21.101863962443701</v>
      </c>
      <c r="J3233" s="30">
        <v>52992.392851897603</v>
      </c>
    </row>
    <row r="3234" spans="7:10" x14ac:dyDescent="0.2">
      <c r="G3234" s="30">
        <v>21.110053746773499</v>
      </c>
      <c r="J3234" s="30">
        <v>52984.910645009702</v>
      </c>
    </row>
    <row r="3235" spans="7:10" x14ac:dyDescent="0.2">
      <c r="G3235" s="30">
        <v>21.1182435311032</v>
      </c>
      <c r="J3235" s="30">
        <v>52979.214537296502</v>
      </c>
    </row>
    <row r="3236" spans="7:10" x14ac:dyDescent="0.2">
      <c r="G3236" s="30">
        <v>21.126433315433001</v>
      </c>
      <c r="J3236" s="30">
        <v>52976.525865792697</v>
      </c>
    </row>
    <row r="3237" spans="7:10" x14ac:dyDescent="0.2">
      <c r="G3237" s="30">
        <v>21.134623099762798</v>
      </c>
      <c r="J3237" s="30">
        <v>52974.890093645503</v>
      </c>
    </row>
    <row r="3238" spans="7:10" x14ac:dyDescent="0.2">
      <c r="G3238" s="30">
        <v>21.142812884092599</v>
      </c>
      <c r="J3238" s="30">
        <v>52974.123445146601</v>
      </c>
    </row>
    <row r="3239" spans="7:10" x14ac:dyDescent="0.2">
      <c r="G3239" s="30">
        <v>21.1510026684224</v>
      </c>
      <c r="J3239" s="30">
        <v>52975.081918820797</v>
      </c>
    </row>
    <row r="3240" spans="7:10" x14ac:dyDescent="0.2">
      <c r="G3240" s="30">
        <v>21.159192452752201</v>
      </c>
      <c r="J3240" s="30">
        <v>52978.739212806599</v>
      </c>
    </row>
    <row r="3241" spans="7:10" x14ac:dyDescent="0.2">
      <c r="G3241" s="30">
        <v>21.167382237081899</v>
      </c>
      <c r="J3241" s="30">
        <v>52986.838276884402</v>
      </c>
    </row>
    <row r="3242" spans="7:10" x14ac:dyDescent="0.2">
      <c r="G3242" s="30">
        <v>21.1755720214117</v>
      </c>
      <c r="J3242" s="30">
        <v>52998.252314781399</v>
      </c>
    </row>
    <row r="3243" spans="7:10" x14ac:dyDescent="0.2">
      <c r="G3243" s="30">
        <v>21.183761805741501</v>
      </c>
      <c r="J3243" s="30">
        <v>53001.155363831102</v>
      </c>
    </row>
    <row r="3244" spans="7:10" x14ac:dyDescent="0.2">
      <c r="G3244" s="30">
        <v>21.191951590071302</v>
      </c>
      <c r="J3244" s="30">
        <v>53009.640802884103</v>
      </c>
    </row>
    <row r="3245" spans="7:10" x14ac:dyDescent="0.2">
      <c r="G3245" s="30">
        <v>21.200141374401099</v>
      </c>
      <c r="J3245" s="30">
        <v>53008.982886794998</v>
      </c>
    </row>
    <row r="3246" spans="7:10" x14ac:dyDescent="0.2">
      <c r="G3246" s="30">
        <v>21.2083311587309</v>
      </c>
      <c r="J3246" s="30">
        <v>53019.077749943302</v>
      </c>
    </row>
    <row r="3247" spans="7:10" x14ac:dyDescent="0.2">
      <c r="G3247" s="30">
        <v>21.216520943060601</v>
      </c>
      <c r="J3247" s="30">
        <v>53027.205257478898</v>
      </c>
    </row>
    <row r="3248" spans="7:10" x14ac:dyDescent="0.2">
      <c r="G3248" s="30">
        <v>21.224710727390399</v>
      </c>
      <c r="J3248" s="30">
        <v>53040.438814164598</v>
      </c>
    </row>
    <row r="3249" spans="7:10" x14ac:dyDescent="0.2">
      <c r="G3249" s="30">
        <v>21.232900511720199</v>
      </c>
      <c r="J3249" s="30">
        <v>53055.127687927597</v>
      </c>
    </row>
    <row r="3250" spans="7:10" x14ac:dyDescent="0.2">
      <c r="G3250" s="30">
        <v>21.24109029605</v>
      </c>
      <c r="J3250" s="30">
        <v>53070.547044241801</v>
      </c>
    </row>
    <row r="3251" spans="7:10" x14ac:dyDescent="0.2">
      <c r="G3251" s="30">
        <v>21.249280080379801</v>
      </c>
      <c r="J3251" s="30">
        <v>53083.286569571603</v>
      </c>
    </row>
    <row r="3252" spans="7:10" x14ac:dyDescent="0.2">
      <c r="G3252" s="30">
        <v>21.257469864709599</v>
      </c>
      <c r="J3252" s="30">
        <v>53093.355052259903</v>
      </c>
    </row>
    <row r="3253" spans="7:10" x14ac:dyDescent="0.2">
      <c r="G3253" s="30">
        <v>21.265659649039399</v>
      </c>
      <c r="J3253" s="30">
        <v>53107.244238536201</v>
      </c>
    </row>
    <row r="3254" spans="7:10" x14ac:dyDescent="0.2">
      <c r="G3254" s="30">
        <v>21.273849433369101</v>
      </c>
      <c r="J3254" s="30">
        <v>53117.323087036399</v>
      </c>
    </row>
    <row r="3255" spans="7:10" x14ac:dyDescent="0.2">
      <c r="G3255" s="30">
        <v>21.282039217698902</v>
      </c>
      <c r="J3255" s="30">
        <v>53127.790098846097</v>
      </c>
    </row>
    <row r="3256" spans="7:10" x14ac:dyDescent="0.2">
      <c r="G3256" s="30">
        <v>21.290229002028699</v>
      </c>
      <c r="J3256" s="30">
        <v>53142.719655844201</v>
      </c>
    </row>
    <row r="3257" spans="7:10" x14ac:dyDescent="0.2">
      <c r="G3257" s="30">
        <v>21.2984187863585</v>
      </c>
      <c r="J3257" s="30">
        <v>53155.9093664217</v>
      </c>
    </row>
    <row r="3258" spans="7:10" x14ac:dyDescent="0.2">
      <c r="G3258" s="30">
        <v>21.306608570688301</v>
      </c>
      <c r="J3258" s="30">
        <v>53168.544271496001</v>
      </c>
    </row>
    <row r="3259" spans="7:10" x14ac:dyDescent="0.2">
      <c r="G3259" s="30">
        <v>21.314798355018102</v>
      </c>
      <c r="J3259" s="30">
        <v>53180.032856488098</v>
      </c>
    </row>
    <row r="3260" spans="7:10" x14ac:dyDescent="0.2">
      <c r="G3260" s="30">
        <v>21.3229881393478</v>
      </c>
      <c r="J3260" s="30">
        <v>53201.631001775102</v>
      </c>
    </row>
    <row r="3261" spans="7:10" x14ac:dyDescent="0.2">
      <c r="G3261" s="30">
        <v>21.3311779236776</v>
      </c>
      <c r="J3261" s="30">
        <v>53229.135666574497</v>
      </c>
    </row>
    <row r="3262" spans="7:10" x14ac:dyDescent="0.2">
      <c r="G3262" s="30">
        <v>21.339367708007401</v>
      </c>
      <c r="J3262" s="30">
        <v>53256.952882625403</v>
      </c>
    </row>
    <row r="3263" spans="7:10" x14ac:dyDescent="0.2">
      <c r="G3263" s="30">
        <v>21.347557492337199</v>
      </c>
      <c r="J3263" s="30">
        <v>53284.465112847101</v>
      </c>
    </row>
    <row r="3264" spans="7:10" x14ac:dyDescent="0.2">
      <c r="G3264" s="30">
        <v>21.355747276667</v>
      </c>
      <c r="J3264" s="30">
        <v>53310.752673557399</v>
      </c>
    </row>
    <row r="3265" spans="7:10" x14ac:dyDescent="0.2">
      <c r="G3265" s="30">
        <v>21.3639370609968</v>
      </c>
      <c r="J3265" s="30">
        <v>53325.434460423901</v>
      </c>
    </row>
    <row r="3266" spans="7:10" x14ac:dyDescent="0.2">
      <c r="G3266" s="30">
        <v>21.372126845326601</v>
      </c>
      <c r="J3266" s="30">
        <v>53339.722817675603</v>
      </c>
    </row>
    <row r="3267" spans="7:10" x14ac:dyDescent="0.2">
      <c r="G3267" s="30">
        <v>21.380316629656299</v>
      </c>
      <c r="J3267" s="30">
        <v>53355.881373930599</v>
      </c>
    </row>
    <row r="3268" spans="7:10" x14ac:dyDescent="0.2">
      <c r="G3268" s="30">
        <v>21.3885064139861</v>
      </c>
      <c r="J3268" s="30">
        <v>53371.111994803097</v>
      </c>
    </row>
    <row r="3269" spans="7:10" x14ac:dyDescent="0.2">
      <c r="G3269" s="30">
        <v>21.396696198315901</v>
      </c>
      <c r="J3269" s="30">
        <v>53372.8476565702</v>
      </c>
    </row>
    <row r="3270" spans="7:10" x14ac:dyDescent="0.2">
      <c r="G3270" s="30">
        <v>21.404885982645698</v>
      </c>
      <c r="J3270" s="30">
        <v>53376.8883722342</v>
      </c>
    </row>
    <row r="3271" spans="7:10" x14ac:dyDescent="0.2">
      <c r="G3271" s="30">
        <v>21.413075766975499</v>
      </c>
      <c r="J3271" s="30">
        <v>53393.218212259701</v>
      </c>
    </row>
    <row r="3272" spans="7:10" x14ac:dyDescent="0.2">
      <c r="G3272" s="30">
        <v>21.4212655513053</v>
      </c>
      <c r="J3272" s="30">
        <v>53412.345496550603</v>
      </c>
    </row>
    <row r="3273" spans="7:10" x14ac:dyDescent="0.2">
      <c r="G3273" s="30">
        <v>21.429455335635001</v>
      </c>
      <c r="J3273" s="30">
        <v>53433.016384250099</v>
      </c>
    </row>
    <row r="3274" spans="7:10" x14ac:dyDescent="0.2">
      <c r="G3274" s="30">
        <v>21.437645119964799</v>
      </c>
      <c r="J3274" s="30">
        <v>53450.9180866221</v>
      </c>
    </row>
    <row r="3275" spans="7:10" x14ac:dyDescent="0.2">
      <c r="G3275" s="30">
        <v>21.4458349042946</v>
      </c>
      <c r="J3275" s="30">
        <v>53464.992835949299</v>
      </c>
    </row>
    <row r="3276" spans="7:10" x14ac:dyDescent="0.2">
      <c r="G3276" s="30">
        <v>21.454024688624401</v>
      </c>
      <c r="J3276" s="30">
        <v>53477.9842917223</v>
      </c>
    </row>
    <row r="3277" spans="7:10" x14ac:dyDescent="0.2">
      <c r="G3277" s="30">
        <v>21.462214472954201</v>
      </c>
      <c r="J3277" s="30">
        <v>53491.941895849399</v>
      </c>
    </row>
    <row r="3278" spans="7:10" x14ac:dyDescent="0.2">
      <c r="G3278" s="30">
        <v>21.470404257283999</v>
      </c>
      <c r="J3278" s="30">
        <v>53504.376949627003</v>
      </c>
    </row>
    <row r="3279" spans="7:10" x14ac:dyDescent="0.2">
      <c r="G3279" s="30">
        <v>21.4785940416137</v>
      </c>
      <c r="J3279" s="30">
        <v>53512.914775040103</v>
      </c>
    </row>
    <row r="3280" spans="7:10" x14ac:dyDescent="0.2">
      <c r="G3280" s="30">
        <v>21.486783825943501</v>
      </c>
      <c r="J3280" s="30">
        <v>53522.638155479501</v>
      </c>
    </row>
    <row r="3281" spans="7:10" x14ac:dyDescent="0.2">
      <c r="G3281" s="30">
        <v>21.494973610273298</v>
      </c>
      <c r="J3281" s="30">
        <v>53532.045340817298</v>
      </c>
    </row>
    <row r="3282" spans="7:10" x14ac:dyDescent="0.2">
      <c r="G3282" s="30">
        <v>21.503163394603099</v>
      </c>
      <c r="J3282" s="30">
        <v>53543.677996042599</v>
      </c>
    </row>
    <row r="3283" spans="7:10" x14ac:dyDescent="0.2">
      <c r="G3283" s="30">
        <v>21.5113531789329</v>
      </c>
      <c r="J3283" s="30">
        <v>53561.423289243001</v>
      </c>
    </row>
    <row r="3284" spans="7:10" x14ac:dyDescent="0.2">
      <c r="G3284" s="30">
        <v>21.519542963262701</v>
      </c>
      <c r="J3284" s="30">
        <v>53575.5514863641</v>
      </c>
    </row>
    <row r="3285" spans="7:10" x14ac:dyDescent="0.2">
      <c r="G3285" s="30">
        <v>21.527732747592498</v>
      </c>
      <c r="J3285" s="30">
        <v>53584.189876649398</v>
      </c>
    </row>
    <row r="3286" spans="7:10" x14ac:dyDescent="0.2">
      <c r="G3286" s="30">
        <v>21.5359225319222</v>
      </c>
      <c r="J3286" s="30">
        <v>53592.891916009001</v>
      </c>
    </row>
    <row r="3287" spans="7:10" x14ac:dyDescent="0.2">
      <c r="G3287" s="30">
        <v>21.544112316252001</v>
      </c>
      <c r="J3287" s="30">
        <v>53599.003314922898</v>
      </c>
    </row>
    <row r="3288" spans="7:10" x14ac:dyDescent="0.2">
      <c r="G3288" s="30">
        <v>21.552302100581802</v>
      </c>
      <c r="J3288" s="30">
        <v>53609.004875710401</v>
      </c>
    </row>
    <row r="3289" spans="7:10" x14ac:dyDescent="0.2">
      <c r="G3289" s="30">
        <v>21.560491884911599</v>
      </c>
      <c r="J3289" s="30">
        <v>53622.901145953598</v>
      </c>
    </row>
    <row r="3290" spans="7:10" x14ac:dyDescent="0.2">
      <c r="G3290" s="30">
        <v>21.5686816692414</v>
      </c>
      <c r="J3290" s="30">
        <v>53632.246028010697</v>
      </c>
    </row>
    <row r="3291" spans="7:10" x14ac:dyDescent="0.2">
      <c r="G3291" s="30">
        <v>21.576871453571201</v>
      </c>
      <c r="J3291" s="30">
        <v>53634.981353214098</v>
      </c>
    </row>
    <row r="3292" spans="7:10" x14ac:dyDescent="0.2">
      <c r="G3292" s="30">
        <v>21.585061237900899</v>
      </c>
      <c r="J3292" s="30">
        <v>53639.212493495703</v>
      </c>
    </row>
    <row r="3293" spans="7:10" x14ac:dyDescent="0.2">
      <c r="G3293" s="30">
        <v>21.593251022230699</v>
      </c>
      <c r="J3293" s="30">
        <v>53643.628030227497</v>
      </c>
    </row>
    <row r="3294" spans="7:10" x14ac:dyDescent="0.2">
      <c r="G3294" s="30">
        <v>21.6014408065605</v>
      </c>
      <c r="J3294" s="30">
        <v>53648.496449680802</v>
      </c>
    </row>
    <row r="3295" spans="7:10" x14ac:dyDescent="0.2">
      <c r="G3295" s="30">
        <v>21.609630590890301</v>
      </c>
      <c r="J3295" s="30">
        <v>53656.365756930201</v>
      </c>
    </row>
    <row r="3296" spans="7:10" x14ac:dyDescent="0.2">
      <c r="G3296" s="30">
        <v>21.617820375220099</v>
      </c>
      <c r="J3296" s="30">
        <v>53667.3721543309</v>
      </c>
    </row>
    <row r="3297" spans="7:10" x14ac:dyDescent="0.2">
      <c r="G3297" s="30">
        <v>21.626010159549899</v>
      </c>
      <c r="J3297" s="30">
        <v>53672.837976480798</v>
      </c>
    </row>
    <row r="3298" spans="7:10" x14ac:dyDescent="0.2">
      <c r="G3298" s="30">
        <v>21.6341999438797</v>
      </c>
      <c r="J3298" s="30">
        <v>53677.583484614603</v>
      </c>
    </row>
    <row r="3299" spans="7:10" x14ac:dyDescent="0.2">
      <c r="G3299" s="30">
        <v>21.642389728209402</v>
      </c>
      <c r="J3299" s="30">
        <v>53684.192452818002</v>
      </c>
    </row>
    <row r="3300" spans="7:10" x14ac:dyDescent="0.2">
      <c r="G3300" s="30">
        <v>21.650579512539199</v>
      </c>
      <c r="J3300" s="30">
        <v>53691.986928819097</v>
      </c>
    </row>
    <row r="3301" spans="7:10" x14ac:dyDescent="0.2">
      <c r="G3301" s="30">
        <v>21.658769296869</v>
      </c>
      <c r="J3301" s="30">
        <v>53611.079879880999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42FFB-C0B6-3A4F-9229-92A99230A5EB}">
  <dimension ref="A1:R46"/>
  <sheetViews>
    <sheetView workbookViewId="0">
      <selection activeCell="R42" sqref="R42"/>
    </sheetView>
  </sheetViews>
  <sheetFormatPr baseColWidth="10" defaultRowHeight="16" x14ac:dyDescent="0.2"/>
  <sheetData>
    <row r="1" spans="1:18" ht="26" x14ac:dyDescent="0.3">
      <c r="A1" s="32" t="s">
        <v>158</v>
      </c>
      <c r="B1" s="6"/>
    </row>
    <row r="2" spans="1:18" ht="24" x14ac:dyDescent="0.3">
      <c r="A2" s="33" t="s">
        <v>164</v>
      </c>
      <c r="B2" s="6"/>
      <c r="K2" s="33" t="s">
        <v>163</v>
      </c>
    </row>
    <row r="3" spans="1:18" x14ac:dyDescent="0.2">
      <c r="B3" s="6" t="s">
        <v>129</v>
      </c>
      <c r="D3" t="s">
        <v>129</v>
      </c>
      <c r="F3" s="6">
        <v>1492</v>
      </c>
      <c r="H3">
        <v>1492</v>
      </c>
      <c r="K3" s="6" t="s">
        <v>129</v>
      </c>
      <c r="M3" t="s">
        <v>129</v>
      </c>
      <c r="O3" s="6">
        <v>1492</v>
      </c>
      <c r="Q3">
        <v>1492</v>
      </c>
    </row>
    <row r="4" spans="1:18" x14ac:dyDescent="0.2">
      <c r="B4" s="28" t="s">
        <v>130</v>
      </c>
      <c r="C4" s="6"/>
      <c r="D4" s="6" t="s">
        <v>131</v>
      </c>
      <c r="E4" s="6"/>
      <c r="F4" s="28" t="s">
        <v>132</v>
      </c>
      <c r="G4" s="6"/>
      <c r="H4" s="6" t="s">
        <v>133</v>
      </c>
      <c r="I4" s="6"/>
      <c r="K4" s="28" t="s">
        <v>130</v>
      </c>
      <c r="L4" s="6"/>
      <c r="M4" s="6" t="s">
        <v>131</v>
      </c>
      <c r="N4" s="6"/>
      <c r="O4" s="28" t="s">
        <v>132</v>
      </c>
      <c r="P4" s="6"/>
      <c r="Q4" s="6" t="s">
        <v>133</v>
      </c>
      <c r="R4" s="6"/>
    </row>
    <row r="5" spans="1:18" x14ac:dyDescent="0.2">
      <c r="B5" s="19" t="s">
        <v>134</v>
      </c>
      <c r="C5" s="19" t="s">
        <v>135</v>
      </c>
      <c r="D5" s="19" t="s">
        <v>136</v>
      </c>
      <c r="E5" s="19" t="s">
        <v>137</v>
      </c>
      <c r="F5" s="19" t="s">
        <v>136</v>
      </c>
      <c r="G5" s="19" t="s">
        <v>137</v>
      </c>
      <c r="H5" s="19" t="s">
        <v>136</v>
      </c>
      <c r="I5" s="19" t="s">
        <v>137</v>
      </c>
      <c r="K5" s="19" t="s">
        <v>138</v>
      </c>
      <c r="L5" s="19" t="s">
        <v>139</v>
      </c>
      <c r="M5" s="19" t="s">
        <v>140</v>
      </c>
      <c r="N5" s="19" t="s">
        <v>141</v>
      </c>
      <c r="O5" s="19" t="s">
        <v>142</v>
      </c>
      <c r="P5" s="19" t="s">
        <v>143</v>
      </c>
      <c r="Q5" s="19" t="s">
        <v>144</v>
      </c>
      <c r="R5" s="19" t="s">
        <v>145</v>
      </c>
    </row>
    <row r="6" spans="1:18" x14ac:dyDescent="0.2">
      <c r="A6" s="6" t="s">
        <v>146</v>
      </c>
      <c r="B6">
        <v>6000000</v>
      </c>
      <c r="C6">
        <v>20000000</v>
      </c>
      <c r="D6">
        <v>3500000</v>
      </c>
      <c r="E6">
        <v>6500000</v>
      </c>
      <c r="F6">
        <v>250000</v>
      </c>
      <c r="G6">
        <v>6500000</v>
      </c>
      <c r="H6">
        <v>1500000</v>
      </c>
      <c r="I6">
        <v>4500000</v>
      </c>
      <c r="K6">
        <v>1</v>
      </c>
      <c r="L6">
        <f>C6/6125000</f>
        <v>3.2653061224489797</v>
      </c>
      <c r="M6">
        <v>1</v>
      </c>
      <c r="N6">
        <f>E6/2875000</f>
        <v>2.2608695652173911</v>
      </c>
      <c r="O6">
        <v>1</v>
      </c>
      <c r="P6">
        <f>G6/1600000</f>
        <v>4.0625</v>
      </c>
      <c r="Q6">
        <v>1</v>
      </c>
      <c r="R6">
        <f>I6/1600000</f>
        <v>2.8125</v>
      </c>
    </row>
    <row r="7" spans="1:18" x14ac:dyDescent="0.2">
      <c r="B7">
        <v>5000000</v>
      </c>
      <c r="C7">
        <v>25000000</v>
      </c>
      <c r="D7">
        <v>2500000</v>
      </c>
      <c r="E7">
        <v>7500000</v>
      </c>
      <c r="F7">
        <v>250000</v>
      </c>
      <c r="G7">
        <v>5500000</v>
      </c>
      <c r="H7">
        <v>1500000</v>
      </c>
      <c r="I7">
        <v>5000000</v>
      </c>
      <c r="K7">
        <v>1</v>
      </c>
      <c r="L7">
        <f t="shared" ref="L7:L10" si="0">C7/6125000</f>
        <v>4.0816326530612246</v>
      </c>
      <c r="M7">
        <v>1</v>
      </c>
      <c r="N7">
        <f t="shared" ref="N7:N10" si="1">E7/2875000</f>
        <v>2.6086956521739131</v>
      </c>
      <c r="O7">
        <v>1</v>
      </c>
      <c r="P7">
        <f t="shared" ref="P7:P10" si="2">G7/1600000</f>
        <v>3.4375</v>
      </c>
      <c r="Q7">
        <v>1</v>
      </c>
      <c r="R7">
        <f t="shared" ref="R7:R10" si="3">I7/1600000</f>
        <v>3.125</v>
      </c>
    </row>
    <row r="8" spans="1:18" x14ac:dyDescent="0.2">
      <c r="B8">
        <v>7500000</v>
      </c>
      <c r="C8">
        <v>25000000</v>
      </c>
      <c r="D8">
        <v>3500000</v>
      </c>
      <c r="E8">
        <v>10000000</v>
      </c>
      <c r="F8">
        <v>150000</v>
      </c>
      <c r="G8">
        <v>5500000</v>
      </c>
      <c r="H8">
        <v>2000000</v>
      </c>
      <c r="I8">
        <v>4000000</v>
      </c>
      <c r="K8">
        <v>1</v>
      </c>
      <c r="L8">
        <f t="shared" si="0"/>
        <v>4.0816326530612246</v>
      </c>
      <c r="M8">
        <v>1</v>
      </c>
      <c r="N8">
        <f t="shared" si="1"/>
        <v>3.4782608695652173</v>
      </c>
      <c r="O8">
        <v>1</v>
      </c>
      <c r="P8">
        <f t="shared" si="2"/>
        <v>3.4375</v>
      </c>
      <c r="Q8">
        <v>1</v>
      </c>
      <c r="R8">
        <f t="shared" si="3"/>
        <v>2.5</v>
      </c>
    </row>
    <row r="9" spans="1:18" x14ac:dyDescent="0.2">
      <c r="B9">
        <v>6000000</v>
      </c>
      <c r="C9">
        <v>20000000</v>
      </c>
      <c r="D9">
        <v>2000000</v>
      </c>
      <c r="E9">
        <v>8500000</v>
      </c>
      <c r="F9">
        <v>100000</v>
      </c>
      <c r="G9">
        <v>7500000</v>
      </c>
      <c r="H9">
        <v>1500000</v>
      </c>
      <c r="I9">
        <v>5500000</v>
      </c>
      <c r="K9">
        <v>1</v>
      </c>
      <c r="L9">
        <f t="shared" si="0"/>
        <v>3.2653061224489797</v>
      </c>
      <c r="M9">
        <v>1</v>
      </c>
      <c r="N9">
        <f t="shared" si="1"/>
        <v>2.9565217391304346</v>
      </c>
      <c r="O9">
        <v>1</v>
      </c>
      <c r="P9">
        <f t="shared" si="2"/>
        <v>4.6875</v>
      </c>
      <c r="Q9">
        <v>1</v>
      </c>
      <c r="R9">
        <f t="shared" si="3"/>
        <v>3.4375</v>
      </c>
    </row>
    <row r="10" spans="1:18" x14ac:dyDescent="0.2">
      <c r="C10">
        <v>20000000</v>
      </c>
      <c r="E10">
        <v>8000000</v>
      </c>
      <c r="G10">
        <v>5500000</v>
      </c>
      <c r="H10">
        <v>1500000</v>
      </c>
      <c r="I10">
        <v>5000000</v>
      </c>
      <c r="K10">
        <v>1</v>
      </c>
      <c r="L10">
        <f t="shared" si="0"/>
        <v>3.2653061224489797</v>
      </c>
      <c r="M10">
        <v>1</v>
      </c>
      <c r="N10">
        <f t="shared" si="1"/>
        <v>2.7826086956521738</v>
      </c>
      <c r="O10">
        <v>1</v>
      </c>
      <c r="P10">
        <f t="shared" si="2"/>
        <v>3.4375</v>
      </c>
      <c r="Q10">
        <v>1</v>
      </c>
      <c r="R10">
        <f t="shared" si="3"/>
        <v>3.125</v>
      </c>
    </row>
    <row r="12" spans="1:18" x14ac:dyDescent="0.2">
      <c r="A12" s="6" t="s">
        <v>147</v>
      </c>
      <c r="B12">
        <f>AVERAGE(B6:B9)</f>
        <v>6125000</v>
      </c>
      <c r="C12">
        <f t="shared" ref="C12:I12" si="4">AVERAGE(C6:C10)</f>
        <v>22000000</v>
      </c>
      <c r="D12">
        <f t="shared" si="4"/>
        <v>2875000</v>
      </c>
      <c r="E12">
        <f t="shared" si="4"/>
        <v>8100000</v>
      </c>
      <c r="F12">
        <f t="shared" si="4"/>
        <v>187500</v>
      </c>
      <c r="G12">
        <f t="shared" si="4"/>
        <v>6100000</v>
      </c>
      <c r="H12">
        <f t="shared" si="4"/>
        <v>1600000</v>
      </c>
      <c r="I12">
        <f t="shared" si="4"/>
        <v>4800000</v>
      </c>
      <c r="K12">
        <f t="shared" ref="K12" si="5">AVERAGE(K6:K10)</f>
        <v>1</v>
      </c>
      <c r="L12">
        <f>AVERAGE(L6:L10)</f>
        <v>3.591836734693878</v>
      </c>
      <c r="M12">
        <f t="shared" ref="M12:R12" si="6">AVERAGE(M6:M10)</f>
        <v>1</v>
      </c>
      <c r="N12">
        <f t="shared" si="6"/>
        <v>2.8173913043478263</v>
      </c>
      <c r="O12">
        <f t="shared" si="6"/>
        <v>1</v>
      </c>
      <c r="P12">
        <f t="shared" si="6"/>
        <v>3.8125</v>
      </c>
      <c r="Q12">
        <f t="shared" si="6"/>
        <v>1</v>
      </c>
      <c r="R12">
        <f t="shared" si="6"/>
        <v>3</v>
      </c>
    </row>
    <row r="13" spans="1:18" x14ac:dyDescent="0.2">
      <c r="A13" s="6" t="s">
        <v>90</v>
      </c>
      <c r="B13">
        <f>STDEV(B6:B9)</f>
        <v>1030776.4064044151</v>
      </c>
      <c r="C13">
        <f t="shared" ref="C13:I13" si="7">STDEV(C6:C10)</f>
        <v>2738612.7875258308</v>
      </c>
      <c r="D13">
        <f t="shared" si="7"/>
        <v>750000</v>
      </c>
      <c r="E13">
        <f t="shared" si="7"/>
        <v>1294217.9105544784</v>
      </c>
      <c r="F13">
        <f t="shared" si="7"/>
        <v>75000</v>
      </c>
      <c r="G13">
        <f t="shared" si="7"/>
        <v>894427.19099991582</v>
      </c>
      <c r="H13">
        <f t="shared" si="7"/>
        <v>223606.79774997896</v>
      </c>
      <c r="I13">
        <f t="shared" si="7"/>
        <v>570087.71254956897</v>
      </c>
      <c r="K13">
        <f t="shared" ref="K13:R13" si="8">STDEV(K6:K10)</f>
        <v>0</v>
      </c>
      <c r="L13">
        <f t="shared" si="8"/>
        <v>0.44712045510625764</v>
      </c>
      <c r="M13">
        <f t="shared" si="8"/>
        <v>0</v>
      </c>
      <c r="N13">
        <f t="shared" si="8"/>
        <v>0.4501627514972093</v>
      </c>
      <c r="O13">
        <f t="shared" si="8"/>
        <v>0</v>
      </c>
      <c r="P13">
        <f t="shared" si="8"/>
        <v>0.55901699437494745</v>
      </c>
      <c r="Q13">
        <f t="shared" si="8"/>
        <v>0</v>
      </c>
      <c r="R13">
        <f t="shared" si="8"/>
        <v>0.3563048203434806</v>
      </c>
    </row>
    <row r="14" spans="1:18" x14ac:dyDescent="0.2">
      <c r="A14" s="6" t="s">
        <v>148</v>
      </c>
      <c r="B14">
        <f>B13/SQRT(4)</f>
        <v>515388.20320220757</v>
      </c>
      <c r="C14">
        <f>C13/SQRT(4)</f>
        <v>1369306.3937629154</v>
      </c>
      <c r="D14">
        <f>D13/SQRT(4)</f>
        <v>375000</v>
      </c>
      <c r="E14">
        <f>E13/SQRT(4)</f>
        <v>647108.95527723921</v>
      </c>
      <c r="F14">
        <f>F13/SQRT(5)</f>
        <v>33541.019662496845</v>
      </c>
      <c r="G14">
        <f>G13/SQRT(4)</f>
        <v>447213.59549995791</v>
      </c>
      <c r="H14">
        <f>H13/SQRT(4)</f>
        <v>111803.39887498948</v>
      </c>
      <c r="I14">
        <f>I13/SQRT(4)</f>
        <v>285043.85627478448</v>
      </c>
      <c r="K14">
        <f>K13/SQRT(5)</f>
        <v>0</v>
      </c>
      <c r="L14">
        <f>L13/SQRT(5)</f>
        <v>0.19995834634964699</v>
      </c>
      <c r="M14">
        <f t="shared" ref="M14:R14" si="9">M13/SQRT(5)</f>
        <v>0</v>
      </c>
      <c r="N14">
        <f t="shared" si="9"/>
        <v>0.20131890265722105</v>
      </c>
      <c r="O14">
        <f t="shared" si="9"/>
        <v>0</v>
      </c>
      <c r="P14">
        <f t="shared" si="9"/>
        <v>0.25</v>
      </c>
      <c r="Q14">
        <f t="shared" si="9"/>
        <v>0</v>
      </c>
      <c r="R14">
        <f t="shared" si="9"/>
        <v>0.15934435979977452</v>
      </c>
    </row>
    <row r="40" spans="2:14" x14ac:dyDescent="0.2">
      <c r="B40" t="s">
        <v>163</v>
      </c>
      <c r="K40" t="s">
        <v>163</v>
      </c>
    </row>
    <row r="41" spans="2:14" x14ac:dyDescent="0.2">
      <c r="B41" t="s">
        <v>138</v>
      </c>
      <c r="C41" t="s">
        <v>139</v>
      </c>
      <c r="D41" t="s">
        <v>142</v>
      </c>
      <c r="E41" t="s">
        <v>143</v>
      </c>
      <c r="K41" t="s">
        <v>140</v>
      </c>
      <c r="L41" t="s">
        <v>141</v>
      </c>
      <c r="M41" t="s">
        <v>144</v>
      </c>
      <c r="N41" t="s">
        <v>145</v>
      </c>
    </row>
    <row r="42" spans="2:14" x14ac:dyDescent="0.2">
      <c r="B42">
        <v>1</v>
      </c>
      <c r="C42">
        <v>3.2653061224489797</v>
      </c>
      <c r="D42">
        <v>1</v>
      </c>
      <c r="E42">
        <v>4.0625</v>
      </c>
      <c r="K42">
        <v>1</v>
      </c>
      <c r="L42">
        <v>2.2608695652173911</v>
      </c>
      <c r="M42">
        <v>1</v>
      </c>
      <c r="N42">
        <v>2.8125</v>
      </c>
    </row>
    <row r="43" spans="2:14" x14ac:dyDescent="0.2">
      <c r="B43">
        <v>1</v>
      </c>
      <c r="C43">
        <v>4.0816326530612246</v>
      </c>
      <c r="D43">
        <v>1</v>
      </c>
      <c r="E43">
        <v>3.4375</v>
      </c>
      <c r="K43">
        <v>1</v>
      </c>
      <c r="L43">
        <v>2.6086956521739131</v>
      </c>
      <c r="M43">
        <v>1</v>
      </c>
      <c r="N43">
        <v>3.125</v>
      </c>
    </row>
    <row r="44" spans="2:14" x14ac:dyDescent="0.2">
      <c r="B44">
        <v>1</v>
      </c>
      <c r="C44">
        <v>4.0816326530612246</v>
      </c>
      <c r="D44">
        <v>1</v>
      </c>
      <c r="E44">
        <v>3.4375</v>
      </c>
      <c r="K44">
        <v>1</v>
      </c>
      <c r="L44">
        <v>3.4782608695652173</v>
      </c>
      <c r="M44">
        <v>1</v>
      </c>
      <c r="N44">
        <v>2.5</v>
      </c>
    </row>
    <row r="45" spans="2:14" x14ac:dyDescent="0.2">
      <c r="B45">
        <v>1</v>
      </c>
      <c r="C45">
        <v>3.2653061224489797</v>
      </c>
      <c r="D45">
        <v>1</v>
      </c>
      <c r="E45">
        <v>4.6875</v>
      </c>
      <c r="K45">
        <v>1</v>
      </c>
      <c r="L45">
        <v>2.9565217391304346</v>
      </c>
      <c r="M45">
        <v>1</v>
      </c>
      <c r="N45">
        <v>3.4375</v>
      </c>
    </row>
    <row r="46" spans="2:14" x14ac:dyDescent="0.2">
      <c r="B46">
        <v>1</v>
      </c>
      <c r="C46">
        <v>3.2653061224489797</v>
      </c>
      <c r="D46">
        <v>1</v>
      </c>
      <c r="E46">
        <v>3.4375</v>
      </c>
      <c r="K46">
        <v>1</v>
      </c>
      <c r="L46">
        <v>2.7826086956521738</v>
      </c>
      <c r="M46">
        <v>1</v>
      </c>
      <c r="N46">
        <v>3.125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DAA0-0D22-5B4D-A133-50E3DD30E832}">
  <dimension ref="A1"/>
  <sheetViews>
    <sheetView workbookViewId="0">
      <selection activeCell="N16" sqref="N16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AE0CA-5980-7F4A-864D-463627CFB03B}">
  <dimension ref="A1:H19"/>
  <sheetViews>
    <sheetView workbookViewId="0">
      <selection activeCell="C20" sqref="C20"/>
    </sheetView>
  </sheetViews>
  <sheetFormatPr baseColWidth="10" defaultRowHeight="16" x14ac:dyDescent="0.2"/>
  <cols>
    <col min="2" max="2" width="16.33203125" customWidth="1"/>
    <col min="5" max="5" width="13.83203125" customWidth="1"/>
    <col min="8" max="8" width="14" customWidth="1"/>
  </cols>
  <sheetData>
    <row r="1" spans="1:8" s="2" customFormat="1" ht="21" x14ac:dyDescent="0.25">
      <c r="A1" s="2" t="s">
        <v>67</v>
      </c>
    </row>
    <row r="2" spans="1:8" x14ac:dyDescent="0.2">
      <c r="A2" s="1" t="s">
        <v>0</v>
      </c>
      <c r="D2" s="1">
        <v>2498</v>
      </c>
      <c r="G2" s="1" t="s">
        <v>1</v>
      </c>
    </row>
    <row r="3" spans="1:8" x14ac:dyDescent="0.2">
      <c r="A3" t="s">
        <v>2</v>
      </c>
      <c r="B3" t="s">
        <v>3</v>
      </c>
      <c r="D3" t="s">
        <v>2</v>
      </c>
      <c r="E3" t="s">
        <v>3</v>
      </c>
      <c r="G3" t="s">
        <v>2</v>
      </c>
      <c r="H3" t="s">
        <v>3</v>
      </c>
    </row>
    <row r="4" spans="1:8" x14ac:dyDescent="0.2">
      <c r="A4" t="s">
        <v>80</v>
      </c>
      <c r="B4">
        <v>0</v>
      </c>
      <c r="D4" t="s">
        <v>92</v>
      </c>
      <c r="E4">
        <v>11.31</v>
      </c>
      <c r="G4" t="s">
        <v>81</v>
      </c>
      <c r="H4">
        <v>9.94</v>
      </c>
    </row>
    <row r="5" spans="1:8" x14ac:dyDescent="0.2">
      <c r="A5" t="s">
        <v>81</v>
      </c>
      <c r="B5">
        <v>9.4</v>
      </c>
      <c r="D5" t="s">
        <v>80</v>
      </c>
      <c r="E5">
        <v>9.64</v>
      </c>
      <c r="G5" t="s">
        <v>98</v>
      </c>
      <c r="H5">
        <v>10.199999999999999</v>
      </c>
    </row>
    <row r="6" spans="1:8" x14ac:dyDescent="0.2">
      <c r="A6" t="s">
        <v>88</v>
      </c>
      <c r="B6">
        <v>12.6</v>
      </c>
      <c r="D6" t="s">
        <v>93</v>
      </c>
      <c r="E6">
        <v>11.34</v>
      </c>
      <c r="G6" t="s">
        <v>99</v>
      </c>
      <c r="H6">
        <v>17.940000000000001</v>
      </c>
    </row>
    <row r="7" spans="1:8" x14ac:dyDescent="0.2">
      <c r="A7" t="s">
        <v>89</v>
      </c>
      <c r="B7">
        <v>10.3</v>
      </c>
      <c r="D7" t="s">
        <v>94</v>
      </c>
      <c r="E7">
        <v>7.41</v>
      </c>
      <c r="G7" t="s">
        <v>82</v>
      </c>
      <c r="H7">
        <v>7.79</v>
      </c>
    </row>
    <row r="8" spans="1:8" x14ac:dyDescent="0.2">
      <c r="A8" t="s">
        <v>83</v>
      </c>
      <c r="B8">
        <v>0</v>
      </c>
      <c r="D8" t="s">
        <v>83</v>
      </c>
      <c r="E8">
        <v>11.49</v>
      </c>
      <c r="G8" t="s">
        <v>93</v>
      </c>
      <c r="H8">
        <v>11</v>
      </c>
    </row>
    <row r="9" spans="1:8" x14ac:dyDescent="0.2">
      <c r="A9" t="s">
        <v>84</v>
      </c>
      <c r="B9">
        <v>0</v>
      </c>
      <c r="D9" t="s">
        <v>95</v>
      </c>
      <c r="E9">
        <v>0</v>
      </c>
      <c r="G9" t="s">
        <v>94</v>
      </c>
      <c r="H9">
        <v>29.67</v>
      </c>
    </row>
    <row r="10" spans="1:8" x14ac:dyDescent="0.2">
      <c r="A10" t="s">
        <v>85</v>
      </c>
      <c r="B10">
        <v>8.39</v>
      </c>
      <c r="D10" t="s">
        <v>85</v>
      </c>
      <c r="E10">
        <v>29.49</v>
      </c>
      <c r="G10" t="s">
        <v>85</v>
      </c>
      <c r="H10">
        <v>10.92</v>
      </c>
    </row>
    <row r="11" spans="1:8" x14ac:dyDescent="0.2">
      <c r="A11" t="s">
        <v>86</v>
      </c>
      <c r="B11">
        <v>19.88</v>
      </c>
      <c r="D11" t="s">
        <v>96</v>
      </c>
      <c r="E11">
        <v>0</v>
      </c>
      <c r="G11" t="s">
        <v>100</v>
      </c>
      <c r="H11">
        <v>0</v>
      </c>
    </row>
    <row r="12" spans="1:8" x14ac:dyDescent="0.2">
      <c r="A12" t="s">
        <v>87</v>
      </c>
      <c r="B12">
        <v>26.5</v>
      </c>
      <c r="D12" t="s">
        <v>97</v>
      </c>
      <c r="E12">
        <v>5.3</v>
      </c>
    </row>
    <row r="13" spans="1:8" x14ac:dyDescent="0.2">
      <c r="A13" s="1" t="s">
        <v>60</v>
      </c>
      <c r="B13">
        <f>AVERAGE(B4:B12)</f>
        <v>9.6744444444444433</v>
      </c>
      <c r="D13" s="1" t="s">
        <v>60</v>
      </c>
      <c r="E13">
        <f>AVERAGE(E4:E12)</f>
        <v>9.5533333333333346</v>
      </c>
      <c r="G13" s="1" t="s">
        <v>60</v>
      </c>
      <c r="H13">
        <f>AVERAGE(H4:H11)</f>
        <v>12.182499999999999</v>
      </c>
    </row>
    <row r="14" spans="1:8" x14ac:dyDescent="0.2">
      <c r="A14" s="1" t="s">
        <v>90</v>
      </c>
      <c r="B14">
        <f>STDEV(B4:B12)</f>
        <v>9.2108130899382488</v>
      </c>
      <c r="D14" s="1" t="s">
        <v>90</v>
      </c>
      <c r="E14">
        <f>STDEV(E4:E12)</f>
        <v>8.7515998537410269</v>
      </c>
      <c r="G14" s="1" t="s">
        <v>90</v>
      </c>
      <c r="H14">
        <f>STDEV(H4:H11)</f>
        <v>8.6074730819877043</v>
      </c>
    </row>
    <row r="17" spans="2:3" ht="17" thickBot="1" x14ac:dyDescent="0.25">
      <c r="B17" s="3"/>
    </row>
    <row r="18" spans="2:3" x14ac:dyDescent="0.2">
      <c r="B18" s="16" t="s">
        <v>91</v>
      </c>
      <c r="C18" s="11">
        <f>AVERAGE(B4:B12,E4:E12,H4:H11)</f>
        <v>10.404230769230768</v>
      </c>
    </row>
    <row r="19" spans="2:3" ht="17" thickBot="1" x14ac:dyDescent="0.25">
      <c r="B19" s="17" t="s">
        <v>90</v>
      </c>
      <c r="C19" s="13">
        <f>STDEV(B4:B12,E4:E12,H4:H11)</f>
        <v>8.594566270883913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FBFAA-2ED5-A54F-BC85-6320AF758AFB}">
  <dimension ref="A1:AI11"/>
  <sheetViews>
    <sheetView workbookViewId="0"/>
  </sheetViews>
  <sheetFormatPr baseColWidth="10" defaultColWidth="8.83203125" defaultRowHeight="16" x14ac:dyDescent="0.2"/>
  <cols>
    <col min="2" max="5" width="14.6640625" bestFit="1" customWidth="1"/>
    <col min="6" max="6" width="13.6640625" bestFit="1" customWidth="1"/>
    <col min="7" max="21" width="14.6640625" bestFit="1" customWidth="1"/>
    <col min="35" max="35" width="16" customWidth="1"/>
  </cols>
  <sheetData>
    <row r="1" spans="1:35" s="2" customFormat="1" ht="21" x14ac:dyDescent="0.25">
      <c r="A1" s="2" t="s">
        <v>65</v>
      </c>
    </row>
    <row r="2" spans="1:35" x14ac:dyDescent="0.2">
      <c r="B2" t="s">
        <v>5</v>
      </c>
      <c r="C2" t="s">
        <v>6</v>
      </c>
      <c r="D2" t="s">
        <v>7</v>
      </c>
      <c r="E2" t="s">
        <v>8</v>
      </c>
      <c r="F2" t="s">
        <v>9</v>
      </c>
      <c r="G2" t="s">
        <v>10</v>
      </c>
      <c r="H2" t="s">
        <v>11</v>
      </c>
      <c r="I2" t="s">
        <v>12</v>
      </c>
      <c r="J2" t="s">
        <v>13</v>
      </c>
      <c r="K2" t="s">
        <v>14</v>
      </c>
      <c r="L2" t="s">
        <v>15</v>
      </c>
      <c r="M2" t="s">
        <v>16</v>
      </c>
      <c r="N2" t="s">
        <v>17</v>
      </c>
      <c r="O2" t="s">
        <v>18</v>
      </c>
    </row>
    <row r="3" spans="1:35" x14ac:dyDescent="0.2">
      <c r="A3" t="s">
        <v>19</v>
      </c>
      <c r="B3">
        <f>(1/469.8)*1000</f>
        <v>2.1285653469561514</v>
      </c>
      <c r="C3">
        <f>(1/153.2)*1000</f>
        <v>6.5274151436031334</v>
      </c>
      <c r="D3">
        <f>(1/284.3)*1000</f>
        <v>3.5174111853675694</v>
      </c>
      <c r="E3">
        <f>(1/193.5)*1000</f>
        <v>5.1679586563307494</v>
      </c>
      <c r="F3">
        <f>(1/280.1)*1000</f>
        <v>3.5701535166012137</v>
      </c>
      <c r="G3">
        <f>(1/280.5)*1000</f>
        <v>3.5650623885918002</v>
      </c>
      <c r="H3">
        <f>(1/354.5)*1000</f>
        <v>2.8208744710860367</v>
      </c>
      <c r="I3">
        <f>(1/381.3)*1000</f>
        <v>2.6226068712300026</v>
      </c>
      <c r="J3">
        <f>(1/108.7)*1000</f>
        <v>9.1996320147194108</v>
      </c>
      <c r="K3">
        <f>(1/35.8)*1000</f>
        <v>27.932960893854752</v>
      </c>
      <c r="L3">
        <f>(1/76.7)*1000</f>
        <v>13.037809647979138</v>
      </c>
      <c r="M3">
        <f>(1/1383.5)*1000</f>
        <v>0.72280448138778464</v>
      </c>
      <c r="N3">
        <f>(1/779.3)*1000</f>
        <v>1.2832028743744388</v>
      </c>
      <c r="O3">
        <f>(1/238.2)*1000</f>
        <v>4.1981528127623848</v>
      </c>
      <c r="P3" t="s">
        <v>46</v>
      </c>
      <c r="Q3">
        <f>AVERAGE(B3:O3)</f>
        <v>6.1639007360603264</v>
      </c>
      <c r="R3" t="s">
        <v>4</v>
      </c>
    </row>
    <row r="4" spans="1:35" x14ac:dyDescent="0.2">
      <c r="A4" t="s">
        <v>20</v>
      </c>
      <c r="B4">
        <f>(1/30.2)*1000</f>
        <v>33.112582781456958</v>
      </c>
      <c r="C4">
        <f>(1/94.1)*1000</f>
        <v>10.626992561105208</v>
      </c>
      <c r="D4">
        <f>(1/200.2)*1000</f>
        <v>4.9950049950049946</v>
      </c>
      <c r="E4">
        <f>(1/196.9)*1000</f>
        <v>5.078720162519045</v>
      </c>
      <c r="F4">
        <f>(1/29.096)*1000</f>
        <v>34.368985427550179</v>
      </c>
      <c r="G4">
        <f>(1/230)*1000</f>
        <v>4.3478260869565215</v>
      </c>
      <c r="P4" t="s">
        <v>48</v>
      </c>
      <c r="Q4">
        <f t="shared" ref="Q4:Q8" si="0">AVERAGE(B4:O4)</f>
        <v>15.421685335765483</v>
      </c>
      <c r="R4" t="s">
        <v>4</v>
      </c>
    </row>
    <row r="5" spans="1:35" x14ac:dyDescent="0.2">
      <c r="A5" t="s">
        <v>21</v>
      </c>
      <c r="B5" s="5">
        <f>(1/70.6)*1000</f>
        <v>14.164305949008501</v>
      </c>
      <c r="P5" t="s">
        <v>50</v>
      </c>
      <c r="Q5">
        <f t="shared" si="0"/>
        <v>14.164305949008501</v>
      </c>
      <c r="R5" t="s">
        <v>4</v>
      </c>
    </row>
    <row r="6" spans="1:35" x14ac:dyDescent="0.2">
      <c r="A6" t="s">
        <v>22</v>
      </c>
      <c r="B6">
        <f>(1/143.1)*1000</f>
        <v>6.9881201956673653</v>
      </c>
      <c r="C6">
        <f>(1/277.4)*1000</f>
        <v>3.6049026676279743</v>
      </c>
      <c r="D6">
        <f>(1/181.4)*1000</f>
        <v>5.5126791620727671</v>
      </c>
      <c r="E6">
        <f>(1/104.4)*1000</f>
        <v>9.5785440613026811</v>
      </c>
      <c r="F6">
        <f>(1/1439.2)*1000</f>
        <v>0.69483046136742632</v>
      </c>
      <c r="G6">
        <f>(1/192.7)*1000</f>
        <v>5.1894135962636225</v>
      </c>
      <c r="H6">
        <f>(1/502.3)*1000</f>
        <v>1.9908421262193909</v>
      </c>
      <c r="I6">
        <f>(1/118.3)*1000</f>
        <v>8.4530853761622993</v>
      </c>
      <c r="J6">
        <f>(1/552.2)*1000</f>
        <v>1.8109380659181455</v>
      </c>
      <c r="K6">
        <f>(1/89.4)*1000</f>
        <v>11.185682326621922</v>
      </c>
      <c r="L6">
        <f>(1/72.8)*1000</f>
        <v>13.736263736263735</v>
      </c>
      <c r="M6">
        <f>(1/79.6)*1000</f>
        <v>12.562814070351759</v>
      </c>
      <c r="N6">
        <f>(1/269.4)*1000</f>
        <v>3.7119524870081664</v>
      </c>
      <c r="O6">
        <f>(1/53.4)*1000</f>
        <v>18.726591760299627</v>
      </c>
      <c r="P6" t="s">
        <v>78</v>
      </c>
      <c r="Q6">
        <f t="shared" si="0"/>
        <v>7.410475720939063</v>
      </c>
      <c r="R6" t="s">
        <v>4</v>
      </c>
    </row>
    <row r="7" spans="1:35" x14ac:dyDescent="0.2">
      <c r="A7" t="s">
        <v>23</v>
      </c>
      <c r="B7">
        <f>(1/145.4)*1000</f>
        <v>6.8775790921595599</v>
      </c>
      <c r="C7">
        <f>(1/308.4)*1000</f>
        <v>3.2425421530479897</v>
      </c>
      <c r="D7">
        <f>(1/1314.8)*1000</f>
        <v>0.76057195010648004</v>
      </c>
      <c r="E7">
        <f>(1/117.3)*1000</f>
        <v>8.5251491901108274</v>
      </c>
      <c r="F7">
        <f>(1/137.4)*1000</f>
        <v>7.2780203784570592</v>
      </c>
      <c r="G7">
        <f>(1/183.9)*1000</f>
        <v>5.4377379010331701</v>
      </c>
      <c r="H7">
        <f>(1/1405.6)*1000</f>
        <v>0.71143995446784303</v>
      </c>
      <c r="I7">
        <f>(1/190)*1000</f>
        <v>5.2631578947368416</v>
      </c>
      <c r="J7">
        <f>(1/1824.7)*1000</f>
        <v>0.54803529347289959</v>
      </c>
      <c r="P7" t="s">
        <v>52</v>
      </c>
      <c r="Q7">
        <f t="shared" si="0"/>
        <v>4.2938037563991847</v>
      </c>
      <c r="R7" t="s">
        <v>4</v>
      </c>
    </row>
    <row r="8" spans="1:35" ht="17" thickBot="1" x14ac:dyDescent="0.25">
      <c r="A8" t="s">
        <v>24</v>
      </c>
      <c r="B8">
        <f>(1/82.9)*1000</f>
        <v>12.062726176115802</v>
      </c>
      <c r="C8">
        <f>(1/374.1)*1000</f>
        <v>2.6730820636193533</v>
      </c>
      <c r="D8">
        <f>(1/804)*1000</f>
        <v>1.2437810945273631</v>
      </c>
      <c r="E8">
        <f>(1/5296.1)*1000</f>
        <v>0.18881818696776873</v>
      </c>
      <c r="F8">
        <f>(1/296.7)*1000</f>
        <v>3.3704078193461409</v>
      </c>
      <c r="G8">
        <f>(1/70.6)*1000</f>
        <v>14.164305949008501</v>
      </c>
      <c r="H8">
        <f>(1/99.2)*1000</f>
        <v>10.080645161290322</v>
      </c>
      <c r="I8">
        <f>(1/62.3)*1000</f>
        <v>16.051364365971111</v>
      </c>
      <c r="P8" t="s">
        <v>54</v>
      </c>
      <c r="Q8">
        <f t="shared" si="0"/>
        <v>7.4793913521057949</v>
      </c>
      <c r="R8" t="s">
        <v>4</v>
      </c>
    </row>
    <row r="9" spans="1:35" x14ac:dyDescent="0.2">
      <c r="P9" s="10" t="s">
        <v>91</v>
      </c>
      <c r="Q9" s="11">
        <f>AVERAGE(Q3:Q8)</f>
        <v>9.1555938083797255</v>
      </c>
    </row>
    <row r="10" spans="1:35" ht="17" thickBot="1" x14ac:dyDescent="0.25">
      <c r="P10" s="12" t="s">
        <v>90</v>
      </c>
      <c r="Q10" s="13">
        <f>STDEV(Q3:Q8)</f>
        <v>4.5341685477999141</v>
      </c>
      <c r="AI10" s="6"/>
    </row>
    <row r="11" spans="1:35" x14ac:dyDescent="0.2">
      <c r="AI11" s="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71A8F-2785-0C4A-B1AD-C435AACB3135}">
  <dimension ref="A1:V100"/>
  <sheetViews>
    <sheetView workbookViewId="0">
      <selection activeCell="K48" sqref="K48"/>
    </sheetView>
  </sheetViews>
  <sheetFormatPr baseColWidth="10" defaultColWidth="8.83203125" defaultRowHeight="16" x14ac:dyDescent="0.2"/>
  <cols>
    <col min="9" max="9" width="10.83203125" customWidth="1"/>
    <col min="10" max="10" width="12.83203125" customWidth="1"/>
    <col min="11" max="12" width="13.5" customWidth="1"/>
    <col min="13" max="13" width="11" customWidth="1"/>
    <col min="14" max="15" width="11.1640625" customWidth="1"/>
    <col min="16" max="16" width="11.5" customWidth="1"/>
    <col min="17" max="17" width="12" customWidth="1"/>
    <col min="18" max="18" width="10.83203125" customWidth="1"/>
    <col min="19" max="19" width="11" customWidth="1"/>
    <col min="20" max="20" width="12.1640625" customWidth="1"/>
    <col min="21" max="21" width="12.33203125" customWidth="1"/>
    <col min="22" max="22" width="11.33203125" customWidth="1"/>
  </cols>
  <sheetData>
    <row r="1" spans="1:22" ht="21" x14ac:dyDescent="0.25">
      <c r="A1" s="2" t="s">
        <v>64</v>
      </c>
    </row>
    <row r="2" spans="1:22" x14ac:dyDescent="0.2">
      <c r="A2" s="7"/>
      <c r="B2" s="7" t="s">
        <v>25</v>
      </c>
      <c r="C2" s="7" t="s">
        <v>26</v>
      </c>
      <c r="D2" s="7" t="s">
        <v>27</v>
      </c>
      <c r="E2" s="7" t="s">
        <v>28</v>
      </c>
      <c r="F2" s="7" t="s">
        <v>29</v>
      </c>
      <c r="G2" s="8" t="s">
        <v>30</v>
      </c>
      <c r="H2" s="8" t="s">
        <v>31</v>
      </c>
      <c r="I2" s="8" t="s">
        <v>32</v>
      </c>
      <c r="J2" s="7" t="s">
        <v>33</v>
      </c>
      <c r="K2" s="7" t="s">
        <v>34</v>
      </c>
      <c r="L2" s="7" t="s">
        <v>35</v>
      </c>
      <c r="M2" s="7" t="s">
        <v>36</v>
      </c>
      <c r="N2" s="7" t="s">
        <v>37</v>
      </c>
      <c r="O2" s="7" t="s">
        <v>38</v>
      </c>
      <c r="P2" s="7" t="s">
        <v>39</v>
      </c>
      <c r="Q2" s="7" t="s">
        <v>40</v>
      </c>
      <c r="R2" s="7" t="s">
        <v>41</v>
      </c>
      <c r="S2" s="7" t="s">
        <v>42</v>
      </c>
      <c r="T2" s="7" t="s">
        <v>43</v>
      </c>
      <c r="U2" s="7" t="s">
        <v>44</v>
      </c>
      <c r="V2" s="7" t="s">
        <v>45</v>
      </c>
    </row>
    <row r="3" spans="1:22" x14ac:dyDescent="0.2">
      <c r="A3" s="7" t="s">
        <v>46</v>
      </c>
      <c r="B3" s="7">
        <v>6.5810688969999998</v>
      </c>
      <c r="C3" s="7">
        <v>5.1046452269999998</v>
      </c>
      <c r="D3" s="7">
        <v>3.4305317319999999</v>
      </c>
      <c r="E3" s="7">
        <v>32.372936230000001</v>
      </c>
      <c r="F3" s="7">
        <v>17.331022529999998</v>
      </c>
      <c r="G3" s="8">
        <v>31.055900619999999</v>
      </c>
      <c r="H3" s="8">
        <v>30.395136780000001</v>
      </c>
      <c r="I3" s="8">
        <v>43.668122269999998</v>
      </c>
      <c r="J3" s="7">
        <v>27.472527469999999</v>
      </c>
      <c r="K3" s="7">
        <v>9.9009900989999995</v>
      </c>
      <c r="L3" s="7">
        <v>1.2323314480000001</v>
      </c>
      <c r="M3" s="7">
        <v>6.583278473</v>
      </c>
      <c r="N3" s="7">
        <v>15.408320489999999</v>
      </c>
      <c r="O3" s="7">
        <v>37.878787879999997</v>
      </c>
      <c r="P3" s="7">
        <v>5.6053811659999999</v>
      </c>
      <c r="Q3" s="7">
        <v>37.73584906</v>
      </c>
      <c r="R3" s="7">
        <v>17.543859650000002</v>
      </c>
      <c r="S3" s="7">
        <v>40</v>
      </c>
      <c r="T3" s="7">
        <v>16.94915254</v>
      </c>
      <c r="U3" s="7">
        <v>21.64502165</v>
      </c>
      <c r="V3" s="7">
        <v>49.726504230000003</v>
      </c>
    </row>
    <row r="4" spans="1:22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">
      <c r="A5" s="7"/>
      <c r="B5" s="7" t="s">
        <v>25</v>
      </c>
      <c r="C5" s="7" t="s">
        <v>26</v>
      </c>
      <c r="D5" s="7" t="s">
        <v>27</v>
      </c>
      <c r="E5" s="7" t="s">
        <v>28</v>
      </c>
      <c r="F5" s="7" t="s">
        <v>29</v>
      </c>
      <c r="G5" s="7" t="s">
        <v>30</v>
      </c>
      <c r="H5" s="7" t="s">
        <v>31</v>
      </c>
      <c r="I5" s="7" t="s">
        <v>36</v>
      </c>
      <c r="J5" s="7" t="s">
        <v>37</v>
      </c>
      <c r="K5" s="8" t="s">
        <v>38</v>
      </c>
      <c r="L5" s="8" t="s">
        <v>39</v>
      </c>
      <c r="M5" s="7" t="s">
        <v>40</v>
      </c>
      <c r="N5" s="7" t="s">
        <v>41</v>
      </c>
      <c r="O5" s="7" t="s">
        <v>42</v>
      </c>
      <c r="P5" s="7" t="s">
        <v>47</v>
      </c>
      <c r="Q5" s="7"/>
      <c r="R5" s="7"/>
      <c r="S5" s="7"/>
      <c r="T5" s="7"/>
      <c r="U5" s="7"/>
      <c r="V5" s="7"/>
    </row>
    <row r="6" spans="1:22" x14ac:dyDescent="0.2">
      <c r="A6" s="7" t="s">
        <v>48</v>
      </c>
      <c r="B6" s="7">
        <v>11.22271477</v>
      </c>
      <c r="C6" s="7">
        <v>34.258307639999998</v>
      </c>
      <c r="D6" s="7">
        <v>20.040080159999999</v>
      </c>
      <c r="E6" s="7">
        <v>31.74603175</v>
      </c>
      <c r="F6" s="7">
        <v>17.241379309999999</v>
      </c>
      <c r="G6" s="7">
        <v>23.041474650000001</v>
      </c>
      <c r="H6" s="7">
        <v>12.165450119999999</v>
      </c>
      <c r="I6" s="7">
        <v>27.93296089</v>
      </c>
      <c r="J6" s="7">
        <v>13.24503311</v>
      </c>
      <c r="K6" s="8">
        <v>24.50980392</v>
      </c>
      <c r="L6" s="8">
        <v>26.329647179999998</v>
      </c>
      <c r="M6" s="7">
        <v>22.321428569999998</v>
      </c>
      <c r="N6" s="7">
        <v>26.666666670000001</v>
      </c>
      <c r="O6" s="7">
        <v>18.726591760000002</v>
      </c>
      <c r="P6" s="7">
        <v>54.054054049999998</v>
      </c>
      <c r="Q6" s="7"/>
      <c r="R6" s="7"/>
      <c r="S6" s="7"/>
      <c r="T6" s="7"/>
      <c r="U6" s="7"/>
      <c r="V6" s="7"/>
    </row>
    <row r="7" spans="1:22" x14ac:dyDescent="0.2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">
      <c r="A8" s="7"/>
      <c r="B8" s="7" t="s">
        <v>25</v>
      </c>
      <c r="C8" s="8" t="s">
        <v>26</v>
      </c>
      <c r="D8" s="8" t="s">
        <v>27</v>
      </c>
      <c r="E8" s="8" t="s">
        <v>28</v>
      </c>
      <c r="F8" s="8" t="s">
        <v>29</v>
      </c>
      <c r="G8" s="7" t="s">
        <v>30</v>
      </c>
      <c r="H8" s="7" t="s">
        <v>31</v>
      </c>
      <c r="I8" s="7" t="s">
        <v>32</v>
      </c>
      <c r="J8" s="7" t="s">
        <v>36</v>
      </c>
      <c r="K8" s="7" t="s">
        <v>37</v>
      </c>
      <c r="L8" s="7" t="s">
        <v>38</v>
      </c>
      <c r="M8" s="7" t="s">
        <v>39</v>
      </c>
      <c r="N8" s="7" t="s">
        <v>40</v>
      </c>
      <c r="O8" s="7" t="s">
        <v>41</v>
      </c>
      <c r="P8" s="7" t="s">
        <v>42</v>
      </c>
      <c r="Q8" s="7" t="s">
        <v>49</v>
      </c>
      <c r="R8" s="7"/>
      <c r="S8" s="7"/>
      <c r="T8" s="7"/>
      <c r="U8" s="7"/>
      <c r="V8" s="7"/>
    </row>
    <row r="9" spans="1:22" x14ac:dyDescent="0.2">
      <c r="A9" s="7" t="s">
        <v>50</v>
      </c>
      <c r="B9" s="7">
        <v>3.5997120229999999</v>
      </c>
      <c r="C9" s="8">
        <v>39.556962030000001</v>
      </c>
      <c r="D9" s="8">
        <v>27.96420582</v>
      </c>
      <c r="E9" s="8">
        <v>42.498937529999999</v>
      </c>
      <c r="F9" s="8">
        <v>26.802465829999999</v>
      </c>
      <c r="G9" s="7">
        <v>29.248318220000002</v>
      </c>
      <c r="H9" s="7">
        <v>26.96871629</v>
      </c>
      <c r="I9" s="7">
        <v>12.616704520000001</v>
      </c>
      <c r="J9" s="7">
        <v>15.745551880000001</v>
      </c>
      <c r="K9" s="7">
        <v>43.72540446</v>
      </c>
      <c r="L9" s="7">
        <v>27.693159789999999</v>
      </c>
      <c r="M9" s="7">
        <v>28.901734099999999</v>
      </c>
      <c r="N9" s="7">
        <v>25.188916880000001</v>
      </c>
      <c r="O9" s="7">
        <v>37.878787879999997</v>
      </c>
      <c r="P9" s="7">
        <v>8.9605734770000005</v>
      </c>
      <c r="Q9" s="7">
        <v>63.694267519999997</v>
      </c>
      <c r="R9" s="7"/>
      <c r="S9" s="7"/>
      <c r="T9" s="7"/>
      <c r="U9" s="7"/>
      <c r="V9" s="7"/>
    </row>
    <row r="10" spans="1:22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">
      <c r="A11" s="7"/>
      <c r="B11" s="7" t="s">
        <v>25</v>
      </c>
      <c r="C11" s="7" t="s">
        <v>26</v>
      </c>
      <c r="D11" s="7" t="s">
        <v>27</v>
      </c>
      <c r="E11" s="7" t="s">
        <v>28</v>
      </c>
      <c r="F11" s="7" t="s">
        <v>29</v>
      </c>
      <c r="G11" s="7" t="s">
        <v>30</v>
      </c>
      <c r="H11" s="7" t="s">
        <v>31</v>
      </c>
      <c r="I11" s="7" t="s">
        <v>51</v>
      </c>
      <c r="J11" s="7" t="s">
        <v>36</v>
      </c>
      <c r="K11" s="7" t="s">
        <v>37</v>
      </c>
      <c r="L11" s="8" t="s">
        <v>38</v>
      </c>
      <c r="M11" s="8" t="s">
        <v>39</v>
      </c>
      <c r="N11" s="7" t="s">
        <v>40</v>
      </c>
      <c r="O11" s="7" t="s">
        <v>47</v>
      </c>
      <c r="P11" s="7"/>
      <c r="Q11" s="7"/>
      <c r="R11" s="7"/>
      <c r="S11" s="7"/>
      <c r="T11" s="7"/>
      <c r="U11" s="7"/>
      <c r="V11" s="7"/>
    </row>
    <row r="12" spans="1:22" x14ac:dyDescent="0.2">
      <c r="A12" s="7" t="s">
        <v>78</v>
      </c>
      <c r="B12" s="7">
        <v>0.230802964</v>
      </c>
      <c r="C12" s="7">
        <v>38.75968992</v>
      </c>
      <c r="D12" s="7">
        <v>46.511627910000001</v>
      </c>
      <c r="E12" s="7">
        <v>46.296296300000002</v>
      </c>
      <c r="F12" s="7">
        <v>40.16064257</v>
      </c>
      <c r="G12" s="7">
        <v>17.094017090000001</v>
      </c>
      <c r="H12" s="7">
        <v>13.56483993</v>
      </c>
      <c r="I12" s="7">
        <v>28.60411899</v>
      </c>
      <c r="J12" s="7">
        <v>38.476337049999998</v>
      </c>
      <c r="K12" s="7">
        <v>40.749796250000003</v>
      </c>
      <c r="L12" s="8">
        <v>50.581689429999997</v>
      </c>
      <c r="M12" s="8">
        <v>35.587188609999998</v>
      </c>
      <c r="N12" s="7">
        <v>30.95975232</v>
      </c>
      <c r="O12" s="7">
        <v>96.153846150000007</v>
      </c>
      <c r="P12" s="7"/>
      <c r="Q12" s="7"/>
      <c r="R12" s="7"/>
      <c r="S12" s="7"/>
      <c r="T12" s="7"/>
      <c r="U12" s="7"/>
      <c r="V12" s="7"/>
    </row>
    <row r="13" spans="1:22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">
      <c r="A14" s="7"/>
      <c r="B14" s="7" t="s">
        <v>25</v>
      </c>
      <c r="C14" s="7" t="s">
        <v>26</v>
      </c>
      <c r="D14" s="7" t="s">
        <v>27</v>
      </c>
      <c r="E14" s="7" t="s">
        <v>28</v>
      </c>
      <c r="F14" s="7" t="s">
        <v>29</v>
      </c>
      <c r="G14" s="7" t="s">
        <v>30</v>
      </c>
      <c r="H14" s="7" t="s">
        <v>31</v>
      </c>
      <c r="I14" s="7" t="s">
        <v>51</v>
      </c>
      <c r="J14" s="7" t="s">
        <v>36</v>
      </c>
      <c r="K14" s="7" t="s">
        <v>37</v>
      </c>
      <c r="L14" s="7" t="s">
        <v>38</v>
      </c>
      <c r="M14" s="8" t="s">
        <v>39</v>
      </c>
      <c r="N14" s="8" t="s">
        <v>40</v>
      </c>
      <c r="O14" s="7" t="s">
        <v>41</v>
      </c>
      <c r="P14" s="7" t="s">
        <v>53</v>
      </c>
      <c r="Q14" s="7"/>
      <c r="R14" s="7"/>
      <c r="S14" s="7"/>
      <c r="T14" s="7"/>
      <c r="U14" s="7"/>
      <c r="V14" s="7"/>
    </row>
    <row r="15" spans="1:22" x14ac:dyDescent="0.2">
      <c r="A15" s="7" t="s">
        <v>52</v>
      </c>
      <c r="B15" s="7">
        <v>15.375153750000001</v>
      </c>
      <c r="C15" s="7">
        <v>24.271844659999999</v>
      </c>
      <c r="D15" s="7">
        <v>7.1994240459999999</v>
      </c>
      <c r="E15" s="7">
        <v>30.030030029999999</v>
      </c>
      <c r="F15" s="7">
        <v>72.568940490000003</v>
      </c>
      <c r="G15" s="7">
        <v>17.825311939999999</v>
      </c>
      <c r="H15" s="7">
        <v>4.3535045710000002</v>
      </c>
      <c r="I15" s="7">
        <v>18.132366269999999</v>
      </c>
      <c r="J15" s="7">
        <v>20.87682672</v>
      </c>
      <c r="K15" s="7">
        <v>17.47640685</v>
      </c>
      <c r="L15" s="7">
        <v>28.843380440000001</v>
      </c>
      <c r="M15" s="8">
        <v>60.42296073</v>
      </c>
      <c r="N15" s="8">
        <v>1.272588445</v>
      </c>
      <c r="O15" s="7">
        <v>23.036166779999999</v>
      </c>
      <c r="P15" s="7">
        <v>99.700897310000002</v>
      </c>
      <c r="Q15" s="7"/>
      <c r="R15" s="7"/>
      <c r="S15" s="7"/>
      <c r="T15" s="7"/>
      <c r="U15" s="7"/>
      <c r="V15" s="7"/>
    </row>
    <row r="16" spans="1:22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2" x14ac:dyDescent="0.2">
      <c r="A17" s="7"/>
      <c r="B17" s="7" t="s">
        <v>25</v>
      </c>
      <c r="C17" s="7" t="s">
        <v>26</v>
      </c>
      <c r="D17" s="7" t="s">
        <v>27</v>
      </c>
      <c r="E17" s="8" t="s">
        <v>28</v>
      </c>
      <c r="F17" s="7" t="s">
        <v>29</v>
      </c>
      <c r="G17" s="7" t="s">
        <v>30</v>
      </c>
      <c r="H17" s="7" t="s">
        <v>31</v>
      </c>
      <c r="I17" s="7" t="s">
        <v>32</v>
      </c>
      <c r="J17" s="7" t="s">
        <v>36</v>
      </c>
      <c r="K17" s="7" t="s">
        <v>37</v>
      </c>
      <c r="L17" s="7" t="s">
        <v>38</v>
      </c>
      <c r="M17" s="7" t="s">
        <v>39</v>
      </c>
      <c r="N17" s="7" t="s">
        <v>40</v>
      </c>
      <c r="O17" s="7" t="s">
        <v>41</v>
      </c>
      <c r="P17" s="7" t="s">
        <v>42</v>
      </c>
      <c r="Q17" s="7" t="s">
        <v>55</v>
      </c>
      <c r="R17" s="7"/>
      <c r="S17" s="7"/>
      <c r="T17" s="7"/>
      <c r="U17" s="7"/>
      <c r="V17" s="7"/>
    </row>
    <row r="18" spans="1:22" x14ac:dyDescent="0.2">
      <c r="A18" s="7" t="s">
        <v>54</v>
      </c>
      <c r="B18" s="7">
        <v>17.30103806</v>
      </c>
      <c r="C18" s="7">
        <v>27.93296089</v>
      </c>
      <c r="D18" s="7">
        <v>24.630541869999998</v>
      </c>
      <c r="E18" s="8">
        <v>41.15226337</v>
      </c>
      <c r="F18" s="7">
        <v>39.370078739999997</v>
      </c>
      <c r="G18" s="7">
        <v>13.210039630000001</v>
      </c>
      <c r="H18" s="7">
        <v>23.696682460000002</v>
      </c>
      <c r="I18" s="7">
        <v>12.391573729999999</v>
      </c>
      <c r="J18" s="7">
        <v>23.923444979999999</v>
      </c>
      <c r="K18" s="7">
        <v>38.910505839999999</v>
      </c>
      <c r="L18" s="7">
        <v>23.86634845</v>
      </c>
      <c r="M18" s="7">
        <v>20.161290319999999</v>
      </c>
      <c r="N18" s="7">
        <v>47.169811320000001</v>
      </c>
      <c r="O18" s="7">
        <v>27.93296089</v>
      </c>
      <c r="P18" s="7">
        <v>4.8756704050000002</v>
      </c>
      <c r="Q18" s="7">
        <v>55.710306410000001</v>
      </c>
      <c r="R18" s="7"/>
      <c r="S18" s="7"/>
      <c r="T18" s="7"/>
      <c r="U18" s="7"/>
      <c r="V18" s="7"/>
    </row>
    <row r="19" spans="1:22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</row>
    <row r="20" spans="1:22" x14ac:dyDescent="0.2">
      <c r="A20" s="7"/>
      <c r="B20" s="7" t="s">
        <v>25</v>
      </c>
      <c r="C20" s="7" t="s">
        <v>26</v>
      </c>
      <c r="D20" s="7" t="s">
        <v>27</v>
      </c>
      <c r="E20" s="7" t="s">
        <v>28</v>
      </c>
      <c r="F20" s="7" t="s">
        <v>29</v>
      </c>
      <c r="G20" s="7" t="s">
        <v>30</v>
      </c>
      <c r="H20" s="7" t="s">
        <v>31</v>
      </c>
      <c r="I20" s="7" t="s">
        <v>32</v>
      </c>
      <c r="J20" s="7" t="s">
        <v>36</v>
      </c>
      <c r="K20" s="7" t="s">
        <v>37</v>
      </c>
      <c r="L20" s="7" t="s">
        <v>38</v>
      </c>
      <c r="M20" s="8" t="s">
        <v>39</v>
      </c>
      <c r="N20" s="8" t="s">
        <v>40</v>
      </c>
      <c r="O20" s="7" t="s">
        <v>41</v>
      </c>
      <c r="P20" s="7" t="s">
        <v>42</v>
      </c>
      <c r="Q20" s="7" t="s">
        <v>53</v>
      </c>
      <c r="R20" s="7"/>
      <c r="S20" s="7"/>
      <c r="T20" s="7"/>
      <c r="U20" s="7"/>
      <c r="V20" s="7"/>
    </row>
    <row r="21" spans="1:22" x14ac:dyDescent="0.2">
      <c r="A21" s="7" t="s">
        <v>56</v>
      </c>
      <c r="B21" s="7">
        <v>24.09638554</v>
      </c>
      <c r="C21" s="7">
        <v>14.57725948</v>
      </c>
      <c r="D21" s="7">
        <v>29.850746269999998</v>
      </c>
      <c r="E21" s="7">
        <v>26.525198939999999</v>
      </c>
      <c r="F21" s="7">
        <v>22.522522519999999</v>
      </c>
      <c r="G21" s="7">
        <v>30.95975232</v>
      </c>
      <c r="H21" s="7">
        <v>23.201856150000001</v>
      </c>
      <c r="I21" s="7">
        <v>36.496350360000001</v>
      </c>
      <c r="J21" s="7">
        <v>19.047619050000002</v>
      </c>
      <c r="K21" s="7">
        <v>6.3661828370000002</v>
      </c>
      <c r="L21" s="7">
        <v>28.5225328</v>
      </c>
      <c r="M21" s="8">
        <v>39.525691700000003</v>
      </c>
      <c r="N21" s="8">
        <v>39.682539679999998</v>
      </c>
      <c r="O21" s="7">
        <v>19.120458889999998</v>
      </c>
      <c r="P21" s="7">
        <v>-2.5445292620000002</v>
      </c>
      <c r="Q21" s="7">
        <v>74.626865670000001</v>
      </c>
      <c r="R21" s="7"/>
      <c r="S21" s="7"/>
      <c r="T21" s="7"/>
      <c r="U21" s="7"/>
      <c r="V21" s="7"/>
    </row>
    <row r="22" spans="1:22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2" x14ac:dyDescent="0.2">
      <c r="A23" s="7"/>
      <c r="B23" s="7" t="s">
        <v>25</v>
      </c>
      <c r="C23" s="7" t="s">
        <v>26</v>
      </c>
      <c r="D23" s="8" t="s">
        <v>27</v>
      </c>
      <c r="E23" s="8" t="s">
        <v>28</v>
      </c>
      <c r="F23" s="7" t="s">
        <v>29</v>
      </c>
      <c r="G23" s="7" t="s">
        <v>30</v>
      </c>
      <c r="H23" s="7" t="s">
        <v>31</v>
      </c>
      <c r="I23" s="7" t="s">
        <v>36</v>
      </c>
      <c r="J23" s="7" t="s">
        <v>37</v>
      </c>
      <c r="K23" s="7" t="s">
        <v>38</v>
      </c>
      <c r="L23" s="7" t="s">
        <v>39</v>
      </c>
      <c r="M23" s="7" t="s">
        <v>40</v>
      </c>
      <c r="N23" s="7" t="s">
        <v>58</v>
      </c>
      <c r="O23" s="7"/>
      <c r="P23" s="7"/>
      <c r="Q23" s="7"/>
      <c r="R23" s="7"/>
      <c r="S23" s="7"/>
      <c r="T23" s="7"/>
      <c r="U23" s="7"/>
      <c r="V23" s="7"/>
    </row>
    <row r="24" spans="1:22" x14ac:dyDescent="0.2">
      <c r="A24" s="7" t="s">
        <v>79</v>
      </c>
      <c r="B24" s="7">
        <v>21.097046410000001</v>
      </c>
      <c r="C24" s="7">
        <v>25.316455699999999</v>
      </c>
      <c r="D24" s="8">
        <v>26.350461129999999</v>
      </c>
      <c r="E24" s="8">
        <v>39.936102239999997</v>
      </c>
      <c r="F24" s="7">
        <v>25.839793279999999</v>
      </c>
      <c r="G24" s="7">
        <v>10.61571125</v>
      </c>
      <c r="H24" s="7">
        <v>-7.9421809229999996</v>
      </c>
      <c r="I24" s="7">
        <v>22.696323199999998</v>
      </c>
      <c r="J24" s="7">
        <v>22.133687470000002</v>
      </c>
      <c r="K24" s="7">
        <v>49.261083739999997</v>
      </c>
      <c r="L24" s="7">
        <v>2.8113578860000001</v>
      </c>
      <c r="M24" s="7">
        <v>8.5836909870000007</v>
      </c>
      <c r="N24" s="7">
        <v>47.755491880000001</v>
      </c>
      <c r="O24" s="7"/>
      <c r="P24" s="7"/>
      <c r="Q24" s="7"/>
      <c r="R24" s="7"/>
      <c r="S24" s="7"/>
      <c r="T24" s="7"/>
      <c r="U24" s="7"/>
      <c r="V24" s="7"/>
    </row>
    <row r="25" spans="1:22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2" x14ac:dyDescent="0.2">
      <c r="A26" s="7"/>
      <c r="B26" s="7" t="s">
        <v>25</v>
      </c>
      <c r="C26" s="7" t="s">
        <v>26</v>
      </c>
      <c r="D26" s="8" t="s">
        <v>27</v>
      </c>
      <c r="E26" s="8" t="s">
        <v>28</v>
      </c>
      <c r="F26" s="7" t="s">
        <v>29</v>
      </c>
      <c r="G26" s="7" t="s">
        <v>30</v>
      </c>
      <c r="H26" s="7" t="s">
        <v>31</v>
      </c>
      <c r="I26" s="7" t="s">
        <v>51</v>
      </c>
      <c r="J26" s="7" t="s">
        <v>36</v>
      </c>
      <c r="K26" s="7" t="s">
        <v>37</v>
      </c>
      <c r="L26" s="7" t="s">
        <v>38</v>
      </c>
      <c r="M26" s="7" t="s">
        <v>39</v>
      </c>
      <c r="N26" s="7" t="s">
        <v>40</v>
      </c>
      <c r="O26" s="7" t="s">
        <v>58</v>
      </c>
      <c r="P26" s="7"/>
      <c r="Q26" s="7"/>
      <c r="R26" s="7"/>
      <c r="S26" s="7"/>
      <c r="T26" s="7"/>
      <c r="U26" s="7"/>
      <c r="V26" s="7"/>
    </row>
    <row r="27" spans="1:22" x14ac:dyDescent="0.2">
      <c r="A27" s="7" t="s">
        <v>57</v>
      </c>
      <c r="B27" s="7">
        <v>11.049723759999999</v>
      </c>
      <c r="C27" s="7">
        <v>10.5374078</v>
      </c>
      <c r="D27" s="8">
        <v>42.372881360000001</v>
      </c>
      <c r="E27" s="8">
        <v>50</v>
      </c>
      <c r="F27" s="7">
        <v>19.868865490000001</v>
      </c>
      <c r="G27" s="7">
        <v>20.500205000000001</v>
      </c>
      <c r="H27" s="7">
        <v>17.340038150000002</v>
      </c>
      <c r="I27" s="7">
        <v>15.31393568</v>
      </c>
      <c r="J27" s="7">
        <v>36.818851250000002</v>
      </c>
      <c r="K27" s="7">
        <v>35.790980670000003</v>
      </c>
      <c r="L27" s="7">
        <v>25.6016385</v>
      </c>
      <c r="M27" s="7">
        <v>17.244352469999999</v>
      </c>
      <c r="N27" s="7">
        <v>20.661157020000001</v>
      </c>
      <c r="O27" s="7">
        <v>47.846889949999998</v>
      </c>
      <c r="P27" s="7"/>
      <c r="Q27" s="7"/>
      <c r="R27" s="7"/>
      <c r="S27" s="7"/>
      <c r="T27" s="7"/>
      <c r="U27" s="7"/>
      <c r="V27" s="7"/>
    </row>
    <row r="28" spans="1:22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2" x14ac:dyDescent="0.2">
      <c r="A29" s="7"/>
      <c r="B29" s="7" t="s">
        <v>25</v>
      </c>
      <c r="C29" s="7" t="s">
        <v>26</v>
      </c>
      <c r="D29" s="7" t="s">
        <v>27</v>
      </c>
      <c r="E29" s="7" t="s">
        <v>28</v>
      </c>
      <c r="F29" s="7" t="s">
        <v>29</v>
      </c>
      <c r="G29" s="7" t="s">
        <v>30</v>
      </c>
      <c r="H29" s="7" t="s">
        <v>31</v>
      </c>
      <c r="I29" s="7" t="s">
        <v>51</v>
      </c>
      <c r="J29" s="7" t="s">
        <v>36</v>
      </c>
      <c r="K29" s="7" t="s">
        <v>37</v>
      </c>
      <c r="L29" s="7" t="s">
        <v>38</v>
      </c>
      <c r="M29" s="8" t="s">
        <v>39</v>
      </c>
      <c r="N29" s="8" t="s">
        <v>40</v>
      </c>
      <c r="O29" s="7" t="s">
        <v>41</v>
      </c>
      <c r="P29" s="7" t="s">
        <v>53</v>
      </c>
      <c r="Q29" s="7"/>
      <c r="R29" s="7"/>
      <c r="S29" s="7"/>
      <c r="T29" s="7"/>
      <c r="U29" s="7"/>
      <c r="V29" s="7"/>
    </row>
    <row r="30" spans="1:22" x14ac:dyDescent="0.2">
      <c r="A30" s="7" t="s">
        <v>59</v>
      </c>
      <c r="B30" s="7">
        <v>6.844626968</v>
      </c>
      <c r="C30" s="7">
        <v>27.173913039999999</v>
      </c>
      <c r="D30" s="7">
        <v>26.525198939999999</v>
      </c>
      <c r="E30" s="7">
        <v>26.737967909999998</v>
      </c>
      <c r="F30" s="7">
        <v>26.336581509999998</v>
      </c>
      <c r="G30" s="7">
        <v>34.60207612</v>
      </c>
      <c r="H30" s="7">
        <v>20.703933750000001</v>
      </c>
      <c r="I30" s="7">
        <v>6.5802461010000002</v>
      </c>
      <c r="J30" s="7">
        <v>36.231884059999999</v>
      </c>
      <c r="K30" s="7">
        <v>29.036004649999999</v>
      </c>
      <c r="L30" s="7">
        <v>32.948929159999999</v>
      </c>
      <c r="M30" s="8">
        <v>32.970656120000001</v>
      </c>
      <c r="N30" s="8">
        <v>25.207965720000001</v>
      </c>
      <c r="O30" s="7">
        <v>14.13028119</v>
      </c>
      <c r="P30" s="7">
        <v>67.069081150000002</v>
      </c>
      <c r="Q30" s="7"/>
      <c r="R30" s="7"/>
      <c r="S30" s="7"/>
      <c r="T30" s="7"/>
      <c r="U30" s="7"/>
      <c r="V30" s="7"/>
    </row>
    <row r="31" spans="1:22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  <c r="N31" s="8"/>
      <c r="O31" s="7"/>
      <c r="P31" s="7"/>
      <c r="Q31" s="7"/>
      <c r="R31" s="7"/>
      <c r="S31" s="7"/>
      <c r="T31" s="7"/>
      <c r="U31" s="7"/>
      <c r="V31" s="7"/>
    </row>
    <row r="32" spans="1:22" x14ac:dyDescent="0.2">
      <c r="G32" t="s">
        <v>60</v>
      </c>
    </row>
    <row r="33" spans="1:7" x14ac:dyDescent="0.2">
      <c r="A33" t="s">
        <v>19</v>
      </c>
      <c r="B33">
        <v>31.055900619999999</v>
      </c>
      <c r="C33">
        <v>30.395136780000001</v>
      </c>
      <c r="D33">
        <v>43.668122269999998</v>
      </c>
      <c r="G33">
        <f>AVERAGE(B33:E33)</f>
        <v>35.039719890000001</v>
      </c>
    </row>
    <row r="34" spans="1:7" x14ac:dyDescent="0.2">
      <c r="A34" t="s">
        <v>73</v>
      </c>
      <c r="B34">
        <v>24.50980392</v>
      </c>
      <c r="C34">
        <v>26.329647179999998</v>
      </c>
      <c r="G34">
        <f t="shared" ref="G34:G40" si="0">AVERAGE(B34:E34)</f>
        <v>25.419725549999999</v>
      </c>
    </row>
    <row r="35" spans="1:7" x14ac:dyDescent="0.2">
      <c r="A35" t="s">
        <v>21</v>
      </c>
      <c r="B35">
        <v>39.556962030000001</v>
      </c>
      <c r="C35">
        <v>27.96420582</v>
      </c>
      <c r="D35">
        <v>42.498937529999999</v>
      </c>
      <c r="E35">
        <v>26.802465829999999</v>
      </c>
      <c r="G35">
        <f t="shared" si="0"/>
        <v>34.205642802499995</v>
      </c>
    </row>
    <row r="36" spans="1:7" x14ac:dyDescent="0.2">
      <c r="A36" t="s">
        <v>22</v>
      </c>
      <c r="B36">
        <v>50.581689429999997</v>
      </c>
      <c r="C36">
        <v>35.587188609999998</v>
      </c>
      <c r="G36">
        <f t="shared" si="0"/>
        <v>43.084439019999998</v>
      </c>
    </row>
    <row r="37" spans="1:7" x14ac:dyDescent="0.2">
      <c r="A37" t="s">
        <v>23</v>
      </c>
      <c r="B37">
        <v>60.42296073</v>
      </c>
      <c r="C37">
        <v>1.272588445</v>
      </c>
      <c r="G37">
        <f t="shared" si="0"/>
        <v>30.847774587499998</v>
      </c>
    </row>
    <row r="38" spans="1:7" x14ac:dyDescent="0.2">
      <c r="A38" t="s">
        <v>24</v>
      </c>
      <c r="B38">
        <v>41.15226337</v>
      </c>
      <c r="G38">
        <f t="shared" si="0"/>
        <v>41.15226337</v>
      </c>
    </row>
    <row r="39" spans="1:7" x14ac:dyDescent="0.2">
      <c r="A39" t="s">
        <v>74</v>
      </c>
      <c r="B39">
        <v>39.525691700000003</v>
      </c>
      <c r="C39">
        <v>39.682539679999998</v>
      </c>
      <c r="G39">
        <f t="shared" si="0"/>
        <v>39.60411569</v>
      </c>
    </row>
    <row r="40" spans="1:7" x14ac:dyDescent="0.2">
      <c r="A40" t="s">
        <v>75</v>
      </c>
      <c r="B40">
        <v>26.350461129999999</v>
      </c>
      <c r="C40">
        <v>39.936102239999997</v>
      </c>
      <c r="G40">
        <f t="shared" si="0"/>
        <v>33.143281684999998</v>
      </c>
    </row>
    <row r="41" spans="1:7" x14ac:dyDescent="0.2">
      <c r="A41" t="s">
        <v>76</v>
      </c>
      <c r="B41">
        <v>42.372881360000001</v>
      </c>
      <c r="C41">
        <v>50</v>
      </c>
      <c r="G41">
        <f>AVERAGE(B41:E41)</f>
        <v>46.186440680000004</v>
      </c>
    </row>
    <row r="42" spans="1:7" ht="17" thickBot="1" x14ac:dyDescent="0.25">
      <c r="A42" t="s">
        <v>77</v>
      </c>
      <c r="B42">
        <v>32.970656120000001</v>
      </c>
      <c r="C42">
        <v>25.207965720000001</v>
      </c>
      <c r="G42">
        <f>AVERAGE(B42:E42)</f>
        <v>29.089310920000003</v>
      </c>
    </row>
    <row r="43" spans="1:7" x14ac:dyDescent="0.2">
      <c r="E43" s="10" t="s">
        <v>91</v>
      </c>
      <c r="F43" s="14"/>
      <c r="G43" s="11">
        <f>AVERAGE(G33:G42)</f>
        <v>35.777271419499996</v>
      </c>
    </row>
    <row r="44" spans="1:7" ht="17" thickBot="1" x14ac:dyDescent="0.25">
      <c r="E44" s="12" t="s">
        <v>90</v>
      </c>
      <c r="F44" s="15"/>
      <c r="G44" s="13">
        <f>STDEV(G33:G42)</f>
        <v>6.5957915063942014</v>
      </c>
    </row>
    <row r="45" spans="1:7" x14ac:dyDescent="0.2">
      <c r="E45" s="6" t="s">
        <v>61</v>
      </c>
      <c r="G45">
        <f>1/G43</f>
        <v>2.7950706141747897E-2</v>
      </c>
    </row>
    <row r="46" spans="1:7" x14ac:dyDescent="0.2">
      <c r="E46" s="6" t="s">
        <v>62</v>
      </c>
      <c r="G46" t="s">
        <v>63</v>
      </c>
    </row>
    <row r="52" spans="1:22" ht="21" x14ac:dyDescent="0.25">
      <c r="A52" s="2" t="s">
        <v>66</v>
      </c>
    </row>
    <row r="53" spans="1:22" x14ac:dyDescent="0.2">
      <c r="B53" s="4" t="s">
        <v>25</v>
      </c>
      <c r="C53" t="s">
        <v>26</v>
      </c>
      <c r="D53" t="s">
        <v>27</v>
      </c>
      <c r="E53" t="s">
        <v>28</v>
      </c>
      <c r="F53" t="s">
        <v>29</v>
      </c>
      <c r="G53" t="s">
        <v>30</v>
      </c>
      <c r="H53" t="s">
        <v>31</v>
      </c>
      <c r="I53" t="s">
        <v>32</v>
      </c>
      <c r="J53" t="s">
        <v>33</v>
      </c>
      <c r="K53" t="s">
        <v>34</v>
      </c>
      <c r="L53" t="s">
        <v>35</v>
      </c>
      <c r="M53" t="s">
        <v>36</v>
      </c>
      <c r="N53" t="s">
        <v>37</v>
      </c>
      <c r="O53" t="s">
        <v>38</v>
      </c>
      <c r="P53" t="s">
        <v>39</v>
      </c>
      <c r="Q53" t="s">
        <v>40</v>
      </c>
      <c r="R53" t="s">
        <v>41</v>
      </c>
      <c r="S53" t="s">
        <v>42</v>
      </c>
      <c r="T53" t="s">
        <v>43</v>
      </c>
      <c r="U53" t="s">
        <v>44</v>
      </c>
      <c r="V53" s="9" t="s">
        <v>45</v>
      </c>
    </row>
    <row r="54" spans="1:22" x14ac:dyDescent="0.2">
      <c r="A54" t="s">
        <v>46</v>
      </c>
      <c r="B54">
        <f>(1/151.951)*1000</f>
        <v>6.5810688972102849</v>
      </c>
      <c r="C54">
        <f>(1/195.9)*1000</f>
        <v>5.1046452271567127</v>
      </c>
      <c r="D54">
        <f>(1/291.5)*1000</f>
        <v>3.4305317324185247</v>
      </c>
      <c r="E54">
        <f>(1/30.89)*1000</f>
        <v>32.372936225315634</v>
      </c>
      <c r="F54">
        <f>(1/57.7)*1000</f>
        <v>17.331022530329289</v>
      </c>
      <c r="G54">
        <f>(1/32.2)*1000</f>
        <v>31.05590062111801</v>
      </c>
      <c r="H54">
        <f>(1/32.9)*1000</f>
        <v>30.395136778115504</v>
      </c>
      <c r="I54">
        <f>(1/22.9)*1000</f>
        <v>43.668122270742366</v>
      </c>
      <c r="J54">
        <f>(1/36.4)*1000</f>
        <v>27.472527472527471</v>
      </c>
      <c r="K54">
        <f>(1/101)*1000</f>
        <v>9.9009900990099009</v>
      </c>
      <c r="L54">
        <f>(1/811.47)*1000</f>
        <v>1.232331447866218</v>
      </c>
      <c r="M54">
        <f>(1/151.9)*1000</f>
        <v>6.5832784726793943</v>
      </c>
      <c r="N54">
        <f>(1/64.9)*1000</f>
        <v>15.408320493066254</v>
      </c>
      <c r="O54">
        <f>(1/26.4)*1000</f>
        <v>37.878787878787882</v>
      </c>
      <c r="P54">
        <f>(1/178.4)*1000</f>
        <v>5.6053811659192823</v>
      </c>
      <c r="Q54">
        <f>(1/26.5)*1000</f>
        <v>37.735849056603769</v>
      </c>
      <c r="R54">
        <f>(1/57)*1000</f>
        <v>17.543859649122805</v>
      </c>
      <c r="S54">
        <f>(1/25)*1000</f>
        <v>40</v>
      </c>
      <c r="T54">
        <f>(1/59)*1000</f>
        <v>16.949152542372882</v>
      </c>
      <c r="U54">
        <f>(1/46.2)*1000</f>
        <v>21.645021645021643</v>
      </c>
      <c r="V54" s="9">
        <f>(1/20.11)*1000</f>
        <v>49.726504226752859</v>
      </c>
    </row>
    <row r="56" spans="1:22" x14ac:dyDescent="0.2">
      <c r="B56" s="4" t="s">
        <v>25</v>
      </c>
      <c r="C56" t="s">
        <v>26</v>
      </c>
      <c r="D56" t="s">
        <v>27</v>
      </c>
      <c r="E56" t="s">
        <v>28</v>
      </c>
      <c r="F56" t="s">
        <v>29</v>
      </c>
      <c r="G56" t="s">
        <v>30</v>
      </c>
      <c r="H56" t="s">
        <v>31</v>
      </c>
      <c r="I56" t="s">
        <v>36</v>
      </c>
      <c r="J56" t="s">
        <v>37</v>
      </c>
      <c r="K56" t="s">
        <v>38</v>
      </c>
      <c r="L56" t="s">
        <v>39</v>
      </c>
      <c r="M56" t="s">
        <v>40</v>
      </c>
      <c r="N56" t="s">
        <v>41</v>
      </c>
      <c r="O56" t="s">
        <v>42</v>
      </c>
      <c r="P56" s="9" t="s">
        <v>47</v>
      </c>
    </row>
    <row r="57" spans="1:22" x14ac:dyDescent="0.2">
      <c r="A57" t="s">
        <v>48</v>
      </c>
      <c r="B57">
        <f>(1/89.105)*1000</f>
        <v>11.222714774704</v>
      </c>
      <c r="C57">
        <f>(1/29.19)*1000</f>
        <v>34.258307639602599</v>
      </c>
      <c r="D57">
        <f>(1/49.9)*1000</f>
        <v>20.040080160320642</v>
      </c>
      <c r="E57">
        <f>(1/31.5)*1000</f>
        <v>31.746031746031743</v>
      </c>
      <c r="F57">
        <f>(1/58)*1000</f>
        <v>17.241379310344826</v>
      </c>
      <c r="G57">
        <f>(1/43.4)*1000</f>
        <v>23.041474654377883</v>
      </c>
      <c r="H57">
        <f>(1/82.2)*1000</f>
        <v>12.1654501216545</v>
      </c>
      <c r="I57">
        <f>(1/35.8)*1000</f>
        <v>27.932960893854752</v>
      </c>
      <c r="J57">
        <f>(1/75.5)*1000</f>
        <v>13.245033112582782</v>
      </c>
      <c r="K57">
        <f>(1/40.8)*1000</f>
        <v>24.509803921568629</v>
      </c>
      <c r="L57">
        <f>(1/37.98)*1000</f>
        <v>26.329647182727754</v>
      </c>
      <c r="M57">
        <f>(1/44.8)*1000</f>
        <v>22.321428571428573</v>
      </c>
      <c r="N57">
        <f>(1/37.5)*1000</f>
        <v>26.666666666666668</v>
      </c>
      <c r="O57">
        <f>(1/53.4)*1000</f>
        <v>18.726591760299627</v>
      </c>
      <c r="P57" s="9">
        <f>(1/18.5)*1000</f>
        <v>54.054054054054056</v>
      </c>
    </row>
    <row r="59" spans="1:22" x14ac:dyDescent="0.2">
      <c r="B59" s="4" t="s">
        <v>25</v>
      </c>
      <c r="C59" t="s">
        <v>26</v>
      </c>
      <c r="D59" t="s">
        <v>27</v>
      </c>
      <c r="E59" t="s">
        <v>28</v>
      </c>
      <c r="F59" t="s">
        <v>29</v>
      </c>
      <c r="G59" t="s">
        <v>30</v>
      </c>
      <c r="H59" t="s">
        <v>31</v>
      </c>
      <c r="I59" t="s">
        <v>32</v>
      </c>
      <c r="J59" t="s">
        <v>36</v>
      </c>
      <c r="K59" t="s">
        <v>37</v>
      </c>
      <c r="L59" t="s">
        <v>38</v>
      </c>
      <c r="M59" t="s">
        <v>39</v>
      </c>
      <c r="N59" t="s">
        <v>40</v>
      </c>
      <c r="O59" t="s">
        <v>41</v>
      </c>
      <c r="P59" t="s">
        <v>42</v>
      </c>
      <c r="Q59" s="9" t="s">
        <v>49</v>
      </c>
    </row>
    <row r="60" spans="1:22" x14ac:dyDescent="0.2">
      <c r="A60" t="s">
        <v>50</v>
      </c>
      <c r="B60">
        <f>(1/277.8)*1000</f>
        <v>3.5997120230381565</v>
      </c>
      <c r="C60">
        <f>(1/25.28)*1000</f>
        <v>39.556962025316452</v>
      </c>
      <c r="D60">
        <f>(1/35.76)*1000</f>
        <v>27.964205816554813</v>
      </c>
      <c r="E60">
        <f>(1/23.53)*1000</f>
        <v>42.498937526561839</v>
      </c>
      <c r="F60">
        <f>(1/37.31)*1000</f>
        <v>26.802465826856071</v>
      </c>
      <c r="G60">
        <f>(1/34.19)*1000</f>
        <v>29.248318221702252</v>
      </c>
      <c r="H60">
        <f>(1/37.08)*1000</f>
        <v>26.968716289104641</v>
      </c>
      <c r="I60">
        <f>(1/79.26)*1000</f>
        <v>12.616704516780217</v>
      </c>
      <c r="J60">
        <f>(1/63.51)*1000</f>
        <v>15.745551881593451</v>
      </c>
      <c r="K60">
        <f>(1/22.87)*1000</f>
        <v>43.725404459991253</v>
      </c>
      <c r="L60">
        <f>(1/36.11)*1000</f>
        <v>27.693159789531986</v>
      </c>
      <c r="M60">
        <f>(1/34.6)*1000</f>
        <v>28.901734104046241</v>
      </c>
      <c r="N60">
        <f>(1/39.7)*1000</f>
        <v>25.188916876574304</v>
      </c>
      <c r="O60">
        <f>(1/26.4)*1000</f>
        <v>37.878787878787882</v>
      </c>
      <c r="P60">
        <f>(1/111.6)*1000</f>
        <v>8.9605734767025105</v>
      </c>
      <c r="Q60" s="9">
        <f>(1/15.7)*1000</f>
        <v>63.694267515923563</v>
      </c>
    </row>
    <row r="62" spans="1:22" x14ac:dyDescent="0.2">
      <c r="B62" s="4" t="s">
        <v>25</v>
      </c>
      <c r="C62" t="s">
        <v>26</v>
      </c>
      <c r="D62" t="s">
        <v>27</v>
      </c>
      <c r="E62" t="s">
        <v>28</v>
      </c>
      <c r="F62" t="s">
        <v>29</v>
      </c>
      <c r="G62" t="s">
        <v>30</v>
      </c>
      <c r="H62" t="s">
        <v>31</v>
      </c>
      <c r="I62" t="s">
        <v>51</v>
      </c>
      <c r="J62" t="s">
        <v>36</v>
      </c>
      <c r="K62" t="s">
        <v>37</v>
      </c>
      <c r="L62" t="s">
        <v>38</v>
      </c>
      <c r="M62" t="s">
        <v>39</v>
      </c>
      <c r="N62" t="s">
        <v>40</v>
      </c>
      <c r="O62" s="9" t="s">
        <v>47</v>
      </c>
    </row>
    <row r="63" spans="1:22" x14ac:dyDescent="0.2">
      <c r="A63" t="s">
        <v>78</v>
      </c>
      <c r="B63">
        <f>(1/4332.7)*1000</f>
        <v>0.23080296351005147</v>
      </c>
      <c r="C63">
        <f>(1/25.8)*1000</f>
        <v>38.759689922480618</v>
      </c>
      <c r="D63">
        <f>(1/21.5)*1000</f>
        <v>46.511627906976742</v>
      </c>
      <c r="E63">
        <f>(1/21.6)*1000</f>
        <v>46.296296296296291</v>
      </c>
      <c r="F63">
        <f>(1/24.9)*1000</f>
        <v>40.160642570281126</v>
      </c>
      <c r="G63">
        <f>(1/58.5)*1000</f>
        <v>17.094017094017097</v>
      </c>
      <c r="H63">
        <f>(1/73.72)*1000</f>
        <v>13.56483993488877</v>
      </c>
      <c r="I63">
        <f>(1/34.96)*1000</f>
        <v>28.60411899313501</v>
      </c>
      <c r="J63">
        <f>(1/25.99)*1000</f>
        <v>38.47633705271258</v>
      </c>
      <c r="K63">
        <f>(1/24.54)*1000</f>
        <v>40.749796251018743</v>
      </c>
      <c r="L63">
        <f>(1/19.77)*1000</f>
        <v>50.581689428426913</v>
      </c>
      <c r="M63">
        <f>(1/28.1)*1000</f>
        <v>35.587188612099638</v>
      </c>
      <c r="N63">
        <f>(1/32.3)*1000</f>
        <v>30.959752321981426</v>
      </c>
      <c r="O63" s="9">
        <f>(1/10.4)*1000</f>
        <v>96.153846153846146</v>
      </c>
    </row>
    <row r="65" spans="1:17" x14ac:dyDescent="0.2">
      <c r="B65" s="4" t="s">
        <v>25</v>
      </c>
      <c r="C65" t="s">
        <v>26</v>
      </c>
      <c r="D65" t="s">
        <v>27</v>
      </c>
      <c r="E65" t="s">
        <v>28</v>
      </c>
      <c r="F65" t="s">
        <v>29</v>
      </c>
      <c r="G65" t="s">
        <v>30</v>
      </c>
      <c r="H65" t="s">
        <v>31</v>
      </c>
      <c r="I65" t="s">
        <v>51</v>
      </c>
      <c r="J65" t="s">
        <v>36</v>
      </c>
      <c r="K65" t="s">
        <v>37</v>
      </c>
      <c r="L65" t="s">
        <v>38</v>
      </c>
      <c r="M65" t="s">
        <v>39</v>
      </c>
      <c r="N65" t="s">
        <v>40</v>
      </c>
      <c r="O65" t="s">
        <v>41</v>
      </c>
      <c r="P65" s="9" t="s">
        <v>53</v>
      </c>
    </row>
    <row r="66" spans="1:17" x14ac:dyDescent="0.2">
      <c r="A66" t="s">
        <v>52</v>
      </c>
      <c r="B66">
        <f>(1/65.04)*1000</f>
        <v>15.375153751537514</v>
      </c>
      <c r="C66">
        <f>(1/41.2)*1000</f>
        <v>24.271844660194173</v>
      </c>
      <c r="D66">
        <f>(1/138.9)*1000</f>
        <v>7.199424046076313</v>
      </c>
      <c r="E66">
        <f>(1/33.3)*1000</f>
        <v>30.030030030030034</v>
      </c>
      <c r="F66">
        <f>(1/13.78)*1000</f>
        <v>72.568940493468787</v>
      </c>
      <c r="G66">
        <f>(1/56.1)*1000</f>
        <v>17.825311942959001</v>
      </c>
      <c r="H66">
        <f>(1/229.7)*1000</f>
        <v>4.3535045711797995</v>
      </c>
      <c r="I66">
        <f>(1/55.15)*1000</f>
        <v>18.132366273798731</v>
      </c>
      <c r="J66">
        <f>(1/47.9)*1000</f>
        <v>20.876826722338205</v>
      </c>
      <c r="K66">
        <f>(1/57.22)*1000</f>
        <v>17.476406850751488</v>
      </c>
      <c r="L66">
        <f>(1/34.67)*1000</f>
        <v>28.843380444188057</v>
      </c>
      <c r="M66">
        <f>(1/16.55)*1000</f>
        <v>60.422960725075527</v>
      </c>
      <c r="N66">
        <f>(1/785.8)*1000</f>
        <v>1.2725884448969205</v>
      </c>
      <c r="O66">
        <f>(1/43.41)*1000</f>
        <v>23.036166781847502</v>
      </c>
      <c r="P66" s="9">
        <f>(1/10.03)*1000</f>
        <v>99.700897308075781</v>
      </c>
    </row>
    <row r="68" spans="1:17" x14ac:dyDescent="0.2">
      <c r="B68" s="4" t="s">
        <v>25</v>
      </c>
      <c r="C68" t="s">
        <v>26</v>
      </c>
      <c r="D68" t="s">
        <v>27</v>
      </c>
      <c r="E68" t="s">
        <v>28</v>
      </c>
      <c r="F68" t="s">
        <v>29</v>
      </c>
      <c r="G68" t="s">
        <v>30</v>
      </c>
      <c r="H68" t="s">
        <v>31</v>
      </c>
      <c r="I68" t="s">
        <v>32</v>
      </c>
      <c r="J68" t="s">
        <v>36</v>
      </c>
      <c r="K68" t="s">
        <v>37</v>
      </c>
      <c r="L68" t="s">
        <v>38</v>
      </c>
      <c r="M68" t="s">
        <v>39</v>
      </c>
      <c r="N68" t="s">
        <v>40</v>
      </c>
      <c r="O68" t="s">
        <v>41</v>
      </c>
      <c r="P68" t="s">
        <v>42</v>
      </c>
      <c r="Q68" s="9" t="s">
        <v>55</v>
      </c>
    </row>
    <row r="69" spans="1:17" x14ac:dyDescent="0.2">
      <c r="A69" t="s">
        <v>54</v>
      </c>
      <c r="B69">
        <f>(1/57.8)*1000</f>
        <v>17.301038062283737</v>
      </c>
      <c r="C69">
        <f>(1/35.8)*1000</f>
        <v>27.932960893854752</v>
      </c>
      <c r="D69">
        <f>(1/40.6)*1000</f>
        <v>24.630541871921181</v>
      </c>
      <c r="E69">
        <f>(1/24.3)*1000</f>
        <v>41.152263374485599</v>
      </c>
      <c r="F69">
        <f>(1/25.4)*1000</f>
        <v>39.370078740157481</v>
      </c>
      <c r="G69">
        <f>(1/75.7)*1000</f>
        <v>13.210039630118889</v>
      </c>
      <c r="H69">
        <f>(1/42.2)*1000</f>
        <v>23.696682464454973</v>
      </c>
      <c r="I69">
        <f>(1/80.7)*1000</f>
        <v>12.391573729863692</v>
      </c>
      <c r="J69">
        <f>(1/41.8)*1000</f>
        <v>23.923444976076556</v>
      </c>
      <c r="K69">
        <f>(1/25.7)*1000</f>
        <v>38.910505836575879</v>
      </c>
      <c r="L69">
        <f>(1/41.9)*1000</f>
        <v>23.866348448687351</v>
      </c>
      <c r="M69">
        <f>(1/49.6)*1000</f>
        <v>20.161290322580644</v>
      </c>
      <c r="N69">
        <f>(1/21.2)*1000</f>
        <v>47.169811320754718</v>
      </c>
      <c r="O69">
        <f>(1/35.8)*1000</f>
        <v>27.932960893854752</v>
      </c>
      <c r="P69">
        <f>(1/205.1)*1000</f>
        <v>4.8756704046806432</v>
      </c>
      <c r="Q69" s="9">
        <f>(1/17.95)*1000</f>
        <v>55.710306406685241</v>
      </c>
    </row>
    <row r="71" spans="1:17" x14ac:dyDescent="0.2">
      <c r="B71" s="4" t="s">
        <v>25</v>
      </c>
      <c r="C71" t="s">
        <v>26</v>
      </c>
      <c r="D71" t="s">
        <v>27</v>
      </c>
      <c r="E71" t="s">
        <v>28</v>
      </c>
      <c r="F71" t="s">
        <v>29</v>
      </c>
      <c r="G71" t="s">
        <v>30</v>
      </c>
      <c r="H71" t="s">
        <v>31</v>
      </c>
      <c r="I71" t="s">
        <v>32</v>
      </c>
      <c r="J71" t="s">
        <v>36</v>
      </c>
      <c r="K71" t="s">
        <v>37</v>
      </c>
      <c r="L71" t="s">
        <v>38</v>
      </c>
      <c r="M71" t="s">
        <v>39</v>
      </c>
      <c r="N71" t="s">
        <v>40</v>
      </c>
      <c r="O71" t="s">
        <v>41</v>
      </c>
      <c r="P71" t="s">
        <v>42</v>
      </c>
      <c r="Q71" s="9" t="s">
        <v>53</v>
      </c>
    </row>
    <row r="72" spans="1:17" x14ac:dyDescent="0.2">
      <c r="A72" t="s">
        <v>56</v>
      </c>
      <c r="B72">
        <f>(1/41.5)*1000</f>
        <v>24.096385542168676</v>
      </c>
      <c r="C72">
        <f>(1/68.6)*1000</f>
        <v>14.577259475218661</v>
      </c>
      <c r="D72">
        <f>(1/33.5)*1000</f>
        <v>29.850746268656717</v>
      </c>
      <c r="E72">
        <f>(1/37.7)*1000</f>
        <v>26.525198938992041</v>
      </c>
      <c r="F72">
        <f>(1/44.4)*1000</f>
        <v>22.522522522522525</v>
      </c>
      <c r="G72">
        <f>(1/32.3)*1000</f>
        <v>30.959752321981426</v>
      </c>
      <c r="H72">
        <f>(1/43.1)*1000</f>
        <v>23.201856148491878</v>
      </c>
      <c r="I72">
        <f>(1/27.4)*1000</f>
        <v>36.496350364963504</v>
      </c>
      <c r="J72">
        <f>(1/52.5)*1000</f>
        <v>19.047619047619051</v>
      </c>
      <c r="K72">
        <f>(1/157.08)*1000</f>
        <v>6.3661828367710713</v>
      </c>
      <c r="L72">
        <f>(1/35.06)*1000</f>
        <v>28.522532800912717</v>
      </c>
      <c r="M72">
        <f>(1/25.3)*1000</f>
        <v>39.525691699604742</v>
      </c>
      <c r="N72">
        <f>(1/25.2)*1000</f>
        <v>39.682539682539684</v>
      </c>
      <c r="O72">
        <f>(1/52.3)*1000</f>
        <v>19.120458891013385</v>
      </c>
      <c r="P72">
        <f>(1/-393)*1000</f>
        <v>-2.5445292620865141</v>
      </c>
      <c r="Q72" s="9">
        <f>(1/13.4)*1000</f>
        <v>74.626865671641781</v>
      </c>
    </row>
    <row r="74" spans="1:17" x14ac:dyDescent="0.2">
      <c r="B74" s="4" t="s">
        <v>25</v>
      </c>
      <c r="C74" t="s">
        <v>26</v>
      </c>
      <c r="D74" t="s">
        <v>27</v>
      </c>
      <c r="E74" t="s">
        <v>28</v>
      </c>
      <c r="F74" t="s">
        <v>29</v>
      </c>
      <c r="G74" t="s">
        <v>30</v>
      </c>
      <c r="H74" t="s">
        <v>31</v>
      </c>
      <c r="I74" t="s">
        <v>36</v>
      </c>
      <c r="J74" t="s">
        <v>37</v>
      </c>
      <c r="K74" t="s">
        <v>38</v>
      </c>
      <c r="L74" t="s">
        <v>39</v>
      </c>
      <c r="M74" t="s">
        <v>40</v>
      </c>
      <c r="N74" s="9" t="s">
        <v>58</v>
      </c>
    </row>
    <row r="75" spans="1:17" x14ac:dyDescent="0.2">
      <c r="A75" t="s">
        <v>79</v>
      </c>
      <c r="B75">
        <f>(1/47.4)*1000</f>
        <v>21.09704641350211</v>
      </c>
      <c r="C75">
        <f>(1/39.5)*1000</f>
        <v>25.316455696202532</v>
      </c>
      <c r="D75">
        <f>(1/37.95)*1000</f>
        <v>26.350461133069828</v>
      </c>
      <c r="E75">
        <f>(1/25.04)*1000</f>
        <v>39.936102236421725</v>
      </c>
      <c r="F75">
        <f>(1/38.7)*1000</f>
        <v>25.839793281653744</v>
      </c>
      <c r="G75">
        <f>(1/94.2)*1000</f>
        <v>10.615711252653927</v>
      </c>
      <c r="H75">
        <f>(1/-125.91)*1000</f>
        <v>-7.9421809228814242</v>
      </c>
      <c r="I75">
        <f>(1/44.06)*1000</f>
        <v>22.696323195642304</v>
      </c>
      <c r="J75">
        <f>(1/45.18)*1000</f>
        <v>22.133687472332891</v>
      </c>
      <c r="K75">
        <f>(1/20.3)*1000</f>
        <v>49.261083743842363</v>
      </c>
      <c r="L75">
        <f>(1/355.7)*1000</f>
        <v>2.8113578858588699</v>
      </c>
      <c r="M75">
        <f>(1/116.5)*1000</f>
        <v>8.5836909871244629</v>
      </c>
      <c r="N75" s="9">
        <f>(1/20.94)*1000</f>
        <v>47.755491881566378</v>
      </c>
    </row>
    <row r="77" spans="1:17" x14ac:dyDescent="0.2">
      <c r="B77" s="4" t="s">
        <v>25</v>
      </c>
      <c r="C77" t="s">
        <v>26</v>
      </c>
      <c r="D77" t="s">
        <v>27</v>
      </c>
      <c r="E77" t="s">
        <v>28</v>
      </c>
      <c r="F77" t="s">
        <v>29</v>
      </c>
      <c r="G77" t="s">
        <v>30</v>
      </c>
      <c r="H77" t="s">
        <v>31</v>
      </c>
      <c r="I77" t="s">
        <v>51</v>
      </c>
      <c r="J77" t="s">
        <v>36</v>
      </c>
      <c r="K77" t="s">
        <v>37</v>
      </c>
      <c r="L77" t="s">
        <v>38</v>
      </c>
      <c r="M77" t="s">
        <v>39</v>
      </c>
      <c r="N77" t="s">
        <v>40</v>
      </c>
      <c r="O77" s="9" t="s">
        <v>58</v>
      </c>
    </row>
    <row r="78" spans="1:17" x14ac:dyDescent="0.2">
      <c r="A78" t="s">
        <v>57</v>
      </c>
      <c r="B78">
        <f>(1/90.5)*1000</f>
        <v>11.049723756906078</v>
      </c>
      <c r="C78">
        <f>(1/94.9)*1000</f>
        <v>10.537407797681769</v>
      </c>
      <c r="D78">
        <f>(1/23.6)*1000</f>
        <v>42.372881355932201</v>
      </c>
      <c r="E78">
        <f>(1/20)*1000</f>
        <v>50</v>
      </c>
      <c r="F78">
        <f>(1/50.33)*1000</f>
        <v>19.868865487780649</v>
      </c>
      <c r="G78">
        <f>(1/48.78)*1000</f>
        <v>20.50020500205002</v>
      </c>
      <c r="H78">
        <f>(1/57.67)*1000</f>
        <v>17.340038148083927</v>
      </c>
      <c r="I78">
        <f>(1/65.3)*1000</f>
        <v>15.313935681470138</v>
      </c>
      <c r="J78">
        <f>(1/27.16)*1000</f>
        <v>36.818851251840947</v>
      </c>
      <c r="K78">
        <f>(1/27.94)*1000</f>
        <v>35.790980672870432</v>
      </c>
      <c r="L78">
        <f>(1/39.06)*1000</f>
        <v>25.601638504864308</v>
      </c>
      <c r="M78">
        <f>(1/57.99)*1000</f>
        <v>17.244352474564579</v>
      </c>
      <c r="N78">
        <f>(1/48.4)*1000</f>
        <v>20.66115702479339</v>
      </c>
      <c r="O78" s="9">
        <f>(1/20.9)*1000</f>
        <v>47.846889952153113</v>
      </c>
    </row>
    <row r="80" spans="1:17" x14ac:dyDescent="0.2">
      <c r="B80" s="4" t="s">
        <v>25</v>
      </c>
      <c r="C80" t="s">
        <v>26</v>
      </c>
      <c r="D80" t="s">
        <v>27</v>
      </c>
      <c r="E80" t="s">
        <v>28</v>
      </c>
      <c r="F80" t="s">
        <v>29</v>
      </c>
      <c r="G80" t="s">
        <v>30</v>
      </c>
      <c r="H80" t="s">
        <v>31</v>
      </c>
      <c r="I80" t="s">
        <v>51</v>
      </c>
      <c r="J80" t="s">
        <v>36</v>
      </c>
      <c r="K80" t="s">
        <v>37</v>
      </c>
      <c r="L80" t="s">
        <v>38</v>
      </c>
      <c r="M80" t="s">
        <v>39</v>
      </c>
      <c r="N80" t="s">
        <v>40</v>
      </c>
      <c r="O80" t="s">
        <v>41</v>
      </c>
      <c r="P80" s="9" t="s">
        <v>53</v>
      </c>
    </row>
    <row r="81" spans="1:16" x14ac:dyDescent="0.2">
      <c r="A81" t="s">
        <v>59</v>
      </c>
      <c r="B81">
        <f>(1/146.1)*1000</f>
        <v>6.844626967830254</v>
      </c>
      <c r="C81">
        <f>(1/36.8)*1000</f>
        <v>27.173913043478265</v>
      </c>
      <c r="D81">
        <f>(1/37.7)*1000</f>
        <v>26.525198938992041</v>
      </c>
      <c r="E81">
        <f>(1/37.4)*1000</f>
        <v>26.737967914438503</v>
      </c>
      <c r="F81">
        <f>(1/37.97)*1000</f>
        <v>26.336581511719778</v>
      </c>
      <c r="G81">
        <f>(1/28.9)*1000</f>
        <v>34.602076124567475</v>
      </c>
      <c r="H81">
        <f>(1/48.3)*1000</f>
        <v>20.703933747412009</v>
      </c>
      <c r="I81">
        <f>(1/151.97)*1000</f>
        <v>6.5802461012041853</v>
      </c>
      <c r="J81">
        <f>(1/27.6)*1000</f>
        <v>36.231884057971016</v>
      </c>
      <c r="K81">
        <f>(1/34.44)*1000</f>
        <v>29.036004645760745</v>
      </c>
      <c r="L81">
        <f>(1/30.35)*1000</f>
        <v>32.948929159802304</v>
      </c>
      <c r="M81">
        <f>(1/30.33)*1000</f>
        <v>32.970656116056716</v>
      </c>
      <c r="N81">
        <f>(1/39.67)*1000</f>
        <v>25.207965717166623</v>
      </c>
      <c r="O81">
        <f>(1/70.77)*1000</f>
        <v>14.130281192595735</v>
      </c>
      <c r="P81" s="9">
        <f>(1/14.91)*1000</f>
        <v>67.069081153588201</v>
      </c>
    </row>
    <row r="85" spans="1:16" x14ac:dyDescent="0.2">
      <c r="B85" t="s">
        <v>68</v>
      </c>
    </row>
    <row r="86" spans="1:16" x14ac:dyDescent="0.2">
      <c r="B86" t="s">
        <v>19</v>
      </c>
      <c r="C86">
        <v>49.726504226752859</v>
      </c>
    </row>
    <row r="87" spans="1:16" x14ac:dyDescent="0.2">
      <c r="B87" t="s">
        <v>73</v>
      </c>
      <c r="C87">
        <v>54.054054054054056</v>
      </c>
    </row>
    <row r="88" spans="1:16" x14ac:dyDescent="0.2">
      <c r="B88" t="s">
        <v>21</v>
      </c>
      <c r="C88">
        <v>63.694267515923563</v>
      </c>
    </row>
    <row r="89" spans="1:16" x14ac:dyDescent="0.2">
      <c r="B89" t="s">
        <v>22</v>
      </c>
      <c r="C89">
        <v>96.153846153846146</v>
      </c>
    </row>
    <row r="90" spans="1:16" x14ac:dyDescent="0.2">
      <c r="B90" t="s">
        <v>23</v>
      </c>
      <c r="C90">
        <v>99.700897308075781</v>
      </c>
    </row>
    <row r="91" spans="1:16" x14ac:dyDescent="0.2">
      <c r="B91" t="s">
        <v>24</v>
      </c>
      <c r="C91">
        <v>55.710306406685241</v>
      </c>
    </row>
    <row r="92" spans="1:16" x14ac:dyDescent="0.2">
      <c r="B92" t="s">
        <v>74</v>
      </c>
      <c r="C92">
        <v>74.626865671641781</v>
      </c>
    </row>
    <row r="93" spans="1:16" x14ac:dyDescent="0.2">
      <c r="B93" t="s">
        <v>75</v>
      </c>
      <c r="C93">
        <v>47.755491881566378</v>
      </c>
    </row>
    <row r="94" spans="1:16" x14ac:dyDescent="0.2">
      <c r="B94" t="s">
        <v>76</v>
      </c>
      <c r="C94">
        <v>47.846889952153113</v>
      </c>
    </row>
    <row r="95" spans="1:16" ht="17" thickBot="1" x14ac:dyDescent="0.25">
      <c r="B95" t="s">
        <v>77</v>
      </c>
      <c r="C95">
        <v>67.069081153588201</v>
      </c>
    </row>
    <row r="96" spans="1:16" x14ac:dyDescent="0.2">
      <c r="B96" s="10" t="s">
        <v>60</v>
      </c>
      <c r="C96" s="11">
        <f>AVERAGE(C86:C95)</f>
        <v>65.633820432428706</v>
      </c>
    </row>
    <row r="97" spans="2:3" ht="17" thickBot="1" x14ac:dyDescent="0.25">
      <c r="B97" s="12" t="s">
        <v>90</v>
      </c>
      <c r="C97" s="13">
        <f>STDEV(C86:C95)</f>
        <v>19.149568474866353</v>
      </c>
    </row>
    <row r="98" spans="2:3" x14ac:dyDescent="0.2">
      <c r="B98" t="s">
        <v>69</v>
      </c>
      <c r="C98" t="s">
        <v>70</v>
      </c>
    </row>
    <row r="99" spans="2:3" x14ac:dyDescent="0.2">
      <c r="B99" t="s">
        <v>69</v>
      </c>
      <c r="C99" t="s">
        <v>71</v>
      </c>
    </row>
    <row r="100" spans="2:3" x14ac:dyDescent="0.2">
      <c r="B100" t="s">
        <v>69</v>
      </c>
      <c r="C100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Fig. 4B</vt:lpstr>
      <vt:lpstr>Fig. 4C</vt:lpstr>
      <vt:lpstr>Fig. S5A</vt:lpstr>
      <vt:lpstr>Fig. S6</vt:lpstr>
      <vt:lpstr>Fig. S13</vt:lpstr>
      <vt:lpstr>Table S1A</vt:lpstr>
      <vt:lpstr>Table S1B</vt:lpstr>
      <vt:lpstr>Table S1C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2020-04-14T14:26:02Z</dcterms:created>
  <dcterms:modified xsi:type="dcterms:W3CDTF">2020-10-18T09:46:09Z</dcterms:modified>
</cp:coreProperties>
</file>