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amie\Documents\UofA\Manuscripts\Alichur\0b - REVISION\"/>
    </mc:Choice>
  </mc:AlternateContent>
  <xr:revisionPtr revIDLastSave="0" documentId="13_ncr:1_{00F85FDF-989B-4D0D-9803-EE5836AD2CF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able S1 Stations" sheetId="1" r:id="rId1"/>
    <sheet name="Table S2 Samples" sheetId="2" r:id="rId2"/>
    <sheet name="Table S3 FI" sheetId="3" r:id="rId3"/>
    <sheet name="Table S4 (U–Th)-Pb" sheetId="4" r:id="rId4"/>
    <sheet name="Table S5 Detrital U-Pb" sheetId="5" r:id="rId5"/>
    <sheet name="Table S6 40Ar-39Ar" sheetId="6" r:id="rId6"/>
    <sheet name="Table S7 ZHe AHe" sheetId="7" r:id="rId7"/>
    <sheet name="Table S8 ZFT" sheetId="8" r:id="rId8"/>
    <sheet name="Table S9 AFT" sheetId="9" r:id="rId9"/>
  </sheets>
  <externalReferences>
    <externalReference r:id="rId10"/>
    <externalReference r:id="rId11"/>
  </externalReferences>
  <definedNames>
    <definedName name="___gXY1" localSheetId="1">#REF!</definedName>
    <definedName name="___gXY1" localSheetId="7">#REF!</definedName>
    <definedName name="___gXY1">#REF!</definedName>
    <definedName name="__gXY1" localSheetId="1">#REF!</definedName>
    <definedName name="__gXY1" localSheetId="7">#REF!</definedName>
    <definedName name="__gXY1">#REF!</definedName>
    <definedName name="_gXY1" localSheetId="1">#REF!</definedName>
    <definedName name="_gXY1" localSheetId="7">#REF!</definedName>
    <definedName name="_gXY1">#REF!</definedName>
    <definedName name="Box1_1">#REF!</definedName>
    <definedName name="Box1_10">#REF!</definedName>
    <definedName name="Box1_11">#REF!</definedName>
    <definedName name="Box1_12">#REF!</definedName>
    <definedName name="Box1_2">#REF!</definedName>
    <definedName name="Box1_3">#REF!</definedName>
    <definedName name="Box1_4">#REF!</definedName>
    <definedName name="Box1_5">#REF!</definedName>
    <definedName name="Box1_6">#REF!</definedName>
    <definedName name="Box1_7">#REF!</definedName>
    <definedName name="Box1_8">#REF!</definedName>
    <definedName name="Box1_9">#REF!</definedName>
    <definedName name="Ellipse1_1">#REF!</definedName>
    <definedName name="Ellipse1_10">#REF!</definedName>
    <definedName name="Ellipse1_11">#REF!</definedName>
    <definedName name="Ellipse1_12">#REF!</definedName>
    <definedName name="Ellipse1_2">#REF!</definedName>
    <definedName name="Ellipse1_3">#REF!</definedName>
    <definedName name="Ellipse1_4">#REF!</definedName>
    <definedName name="Ellipse1_5">#REF!</definedName>
    <definedName name="Ellipse1_6">#REF!</definedName>
    <definedName name="Ellipse1_7">#REF!</definedName>
    <definedName name="Ellipse1_8">#REF!</definedName>
    <definedName name="Ellipse1_9">#REF!</definedName>
    <definedName name="gau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" i="7" l="1"/>
  <c r="U6" i="7"/>
  <c r="V6" i="7" s="1"/>
  <c r="T9" i="7"/>
  <c r="U9" i="7"/>
  <c r="T12" i="7"/>
  <c r="U12" i="7"/>
  <c r="V12" i="7" s="1"/>
  <c r="S15" i="7"/>
  <c r="T15" i="7"/>
  <c r="U15" i="7"/>
  <c r="AE15" i="7"/>
  <c r="S16" i="7"/>
  <c r="S17" i="7"/>
  <c r="S18" i="7"/>
  <c r="T18" i="7"/>
  <c r="U18" i="7"/>
  <c r="V18" i="7"/>
  <c r="AE18" i="7"/>
  <c r="S19" i="7"/>
  <c r="S20" i="7"/>
  <c r="S21" i="7"/>
  <c r="J22" i="7"/>
  <c r="T22" i="7"/>
  <c r="U22" i="7"/>
  <c r="V22" i="7"/>
  <c r="J23" i="7"/>
  <c r="J24" i="7"/>
  <c r="S25" i="7"/>
  <c r="T25" i="7"/>
  <c r="U25" i="7"/>
  <c r="V25" i="7" s="1"/>
  <c r="AA25" i="7"/>
  <c r="AB25" i="7"/>
  <c r="AE25" i="7"/>
  <c r="AF25" i="7"/>
  <c r="S26" i="7"/>
  <c r="S27" i="7"/>
  <c r="S28" i="7"/>
  <c r="T28" i="7"/>
  <c r="U28" i="7"/>
  <c r="V28" i="7" s="1"/>
  <c r="AA28" i="7"/>
  <c r="AB28" i="7"/>
  <c r="AE28" i="7"/>
  <c r="AF28" i="7"/>
  <c r="S29" i="7"/>
  <c r="S30" i="7"/>
  <c r="S36" i="7"/>
  <c r="T36" i="7"/>
  <c r="U36" i="7"/>
  <c r="V36" i="7" s="1"/>
  <c r="AA36" i="7"/>
  <c r="AB36" i="7"/>
  <c r="AE36" i="7"/>
  <c r="AF36" i="7"/>
  <c r="S37" i="7"/>
  <c r="S38" i="7"/>
  <c r="S40" i="7"/>
  <c r="T40" i="7"/>
  <c r="U40" i="7"/>
  <c r="V40" i="7" s="1"/>
  <c r="AE40" i="7"/>
  <c r="S41" i="7"/>
  <c r="S42" i="7"/>
  <c r="J43" i="7"/>
  <c r="T43" i="7"/>
  <c r="U43" i="7"/>
  <c r="V43" i="7" s="1"/>
  <c r="J44" i="7"/>
  <c r="J45" i="7"/>
  <c r="S46" i="7"/>
  <c r="T46" i="7"/>
  <c r="U46" i="7"/>
  <c r="AE46" i="7"/>
  <c r="S47" i="7"/>
  <c r="S48" i="7"/>
  <c r="S49" i="7"/>
  <c r="T49" i="7"/>
  <c r="U49" i="7"/>
  <c r="V49" i="7" s="1"/>
  <c r="AE49" i="7"/>
  <c r="S50" i="7"/>
  <c r="S51" i="7"/>
  <c r="J52" i="7"/>
  <c r="T52" i="7"/>
  <c r="U52" i="7"/>
  <c r="V52" i="7"/>
  <c r="J53" i="7"/>
  <c r="J54" i="7"/>
  <c r="S55" i="7"/>
  <c r="T55" i="7"/>
  <c r="U55" i="7"/>
  <c r="AA55" i="7"/>
  <c r="AB55" i="7"/>
  <c r="AE55" i="7"/>
  <c r="AF55" i="7"/>
  <c r="S56" i="7"/>
  <c r="S57" i="7"/>
  <c r="S58" i="7"/>
  <c r="T58" i="7"/>
  <c r="U58" i="7"/>
  <c r="V58" i="7" s="1"/>
  <c r="AA58" i="7"/>
  <c r="AB58" i="7"/>
  <c r="AE58" i="7"/>
  <c r="AF58" i="7"/>
  <c r="S59" i="7"/>
  <c r="S60" i="7"/>
  <c r="S61" i="7"/>
  <c r="T61" i="7"/>
  <c r="U61" i="7"/>
  <c r="V61" i="7" s="1"/>
  <c r="AA61" i="7"/>
  <c r="AB61" i="7"/>
  <c r="AE61" i="7"/>
  <c r="AF61" i="7"/>
  <c r="S62" i="7"/>
  <c r="S63" i="7"/>
  <c r="S64" i="7"/>
  <c r="T64" i="7"/>
  <c r="U64" i="7"/>
  <c r="V64" i="7" s="1"/>
  <c r="AA64" i="7"/>
  <c r="AB64" i="7"/>
  <c r="AE64" i="7"/>
  <c r="AF64" i="7"/>
  <c r="S65" i="7"/>
  <c r="S66" i="7"/>
  <c r="S67" i="7"/>
  <c r="T67" i="7"/>
  <c r="U67" i="7"/>
  <c r="V67" i="7" s="1"/>
  <c r="AA67" i="7"/>
  <c r="AB67" i="7"/>
  <c r="AE67" i="7"/>
  <c r="AF67" i="7"/>
  <c r="S68" i="7"/>
  <c r="S69" i="7"/>
  <c r="S70" i="7"/>
  <c r="T70" i="7"/>
  <c r="U70" i="7"/>
  <c r="V70" i="7" s="1"/>
  <c r="AA70" i="7"/>
  <c r="AB70" i="7"/>
  <c r="AE70" i="7"/>
  <c r="AF70" i="7"/>
  <c r="S71" i="7"/>
  <c r="S72" i="7"/>
  <c r="S73" i="7"/>
  <c r="T73" i="7"/>
  <c r="U73" i="7"/>
  <c r="AA73" i="7"/>
  <c r="AB73" i="7"/>
  <c r="AE73" i="7"/>
  <c r="AF73" i="7"/>
  <c r="S74" i="7"/>
  <c r="S75" i="7"/>
  <c r="S76" i="7"/>
  <c r="T76" i="7"/>
  <c r="U76" i="7"/>
  <c r="V76" i="7"/>
  <c r="AA76" i="7"/>
  <c r="AB76" i="7"/>
  <c r="AE76" i="7"/>
  <c r="AF76" i="7"/>
  <c r="S77" i="7"/>
  <c r="S78" i="7"/>
  <c r="S79" i="7"/>
  <c r="T79" i="7"/>
  <c r="U79" i="7"/>
  <c r="V79" i="7" s="1"/>
  <c r="AA79" i="7"/>
  <c r="AB79" i="7"/>
  <c r="AE79" i="7"/>
  <c r="AF79" i="7"/>
  <c r="S80" i="7"/>
  <c r="S81" i="7"/>
  <c r="S82" i="7"/>
  <c r="T82" i="7"/>
  <c r="U82" i="7"/>
  <c r="V82" i="7" s="1"/>
  <c r="AA82" i="7"/>
  <c r="AB82" i="7"/>
  <c r="AE82" i="7"/>
  <c r="AF82" i="7"/>
  <c r="S83" i="7"/>
  <c r="S84" i="7"/>
  <c r="S85" i="7"/>
  <c r="T85" i="7"/>
  <c r="U85" i="7"/>
  <c r="V85" i="7" s="1"/>
  <c r="AA85" i="7"/>
  <c r="AB85" i="7"/>
  <c r="AE85" i="7"/>
  <c r="AF85" i="7"/>
  <c r="S86" i="7"/>
  <c r="S87" i="7"/>
  <c r="S88" i="7"/>
  <c r="T88" i="7"/>
  <c r="U88" i="7"/>
  <c r="V88" i="7" s="1"/>
  <c r="AA88" i="7"/>
  <c r="AB88" i="7"/>
  <c r="AE88" i="7"/>
  <c r="AF88" i="7"/>
  <c r="S89" i="7"/>
  <c r="S90" i="7"/>
  <c r="S92" i="7"/>
  <c r="T92" i="7"/>
  <c r="U92" i="7"/>
  <c r="V92" i="7" s="1"/>
  <c r="AA92" i="7"/>
  <c r="AE92" i="7"/>
  <c r="S93" i="7"/>
  <c r="S94" i="7"/>
  <c r="S95" i="7"/>
  <c r="T95" i="7"/>
  <c r="U95" i="7"/>
  <c r="AA95" i="7"/>
  <c r="AE95" i="7"/>
  <c r="S96" i="7"/>
  <c r="S97" i="7"/>
  <c r="J100" i="7"/>
  <c r="T100" i="7"/>
  <c r="U100" i="7"/>
  <c r="V100" i="7" s="1"/>
  <c r="J101" i="7"/>
  <c r="J102" i="7"/>
  <c r="S103" i="7"/>
  <c r="T103" i="7"/>
  <c r="U103" i="7"/>
  <c r="V103" i="7" s="1"/>
  <c r="S104" i="7"/>
  <c r="S105" i="7"/>
  <c r="J106" i="7"/>
  <c r="T106" i="7"/>
  <c r="U106" i="7"/>
  <c r="V106" i="7" s="1"/>
  <c r="J107" i="7"/>
  <c r="J108" i="7"/>
  <c r="S109" i="7"/>
  <c r="T109" i="7"/>
  <c r="U109" i="7"/>
  <c r="V109" i="7" s="1"/>
  <c r="AE109" i="7"/>
  <c r="S110" i="7"/>
  <c r="S111" i="7"/>
  <c r="S112" i="7"/>
  <c r="T112" i="7"/>
  <c r="U112" i="7"/>
  <c r="V112" i="7" s="1"/>
  <c r="AE112" i="7"/>
  <c r="S113" i="7"/>
  <c r="S114" i="7"/>
  <c r="T115" i="7"/>
  <c r="U115" i="7"/>
  <c r="V115" i="7" s="1"/>
  <c r="T119" i="7"/>
  <c r="V119" i="7" s="1"/>
  <c r="T121" i="7"/>
  <c r="V121" i="7" s="1"/>
  <c r="T125" i="7"/>
  <c r="V125" i="7" s="1"/>
  <c r="S129" i="7"/>
  <c r="T129" i="7"/>
  <c r="U129" i="7"/>
  <c r="V129" i="7" s="1"/>
  <c r="AA129" i="7"/>
  <c r="AB129" i="7"/>
  <c r="AE129" i="7"/>
  <c r="AF129" i="7"/>
  <c r="S130" i="7"/>
  <c r="S131" i="7"/>
  <c r="S133" i="7"/>
  <c r="T133" i="7"/>
  <c r="U133" i="7"/>
  <c r="V133" i="7" s="1"/>
  <c r="S134" i="7"/>
  <c r="S135" i="7"/>
  <c r="S136" i="7"/>
  <c r="S137" i="7"/>
  <c r="T137" i="7"/>
  <c r="U137" i="7"/>
  <c r="V137" i="7" s="1"/>
  <c r="S138" i="7"/>
  <c r="S139" i="7"/>
  <c r="S140" i="7"/>
  <c r="T140" i="7"/>
  <c r="U140" i="7"/>
  <c r="V140" i="7" s="1"/>
  <c r="S141" i="7"/>
  <c r="S142" i="7"/>
  <c r="T142" i="7"/>
  <c r="U142" i="7"/>
  <c r="V142" i="7" s="1"/>
  <c r="S143" i="7"/>
  <c r="S144" i="7"/>
  <c r="S145" i="7"/>
  <c r="T145" i="7"/>
  <c r="U145" i="7"/>
  <c r="V145" i="7"/>
  <c r="S146" i="7"/>
  <c r="S147" i="7"/>
  <c r="S148" i="7"/>
  <c r="T148" i="7"/>
  <c r="U148" i="7"/>
  <c r="AA148" i="7"/>
  <c r="AB148" i="7"/>
  <c r="AE148" i="7"/>
  <c r="AF148" i="7"/>
  <c r="S149" i="7"/>
  <c r="S150" i="7"/>
  <c r="S151" i="7"/>
  <c r="T151" i="7"/>
  <c r="U151" i="7"/>
  <c r="V151" i="7"/>
  <c r="AA151" i="7"/>
  <c r="AB151" i="7"/>
  <c r="AE151" i="7"/>
  <c r="AF151" i="7"/>
  <c r="S152" i="7"/>
  <c r="S153" i="7"/>
  <c r="S155" i="7"/>
  <c r="T155" i="7"/>
  <c r="U155" i="7"/>
  <c r="V155" i="7" s="1"/>
  <c r="S156" i="7"/>
  <c r="S157" i="7"/>
  <c r="S158" i="7"/>
  <c r="S159" i="7"/>
  <c r="S160" i="7"/>
  <c r="S161" i="7"/>
  <c r="S162" i="7"/>
  <c r="S163" i="7"/>
  <c r="S164" i="7"/>
  <c r="S165" i="7"/>
  <c r="S166" i="7"/>
  <c r="S167" i="7"/>
  <c r="S169" i="7"/>
  <c r="T169" i="7"/>
  <c r="U169" i="7"/>
  <c r="V169" i="7" s="1"/>
  <c r="S170" i="7"/>
  <c r="S171" i="7"/>
  <c r="S172" i="7"/>
  <c r="T172" i="7"/>
  <c r="U172" i="7"/>
  <c r="V172" i="7" s="1"/>
  <c r="S173" i="7"/>
  <c r="S174" i="7"/>
  <c r="S175" i="7"/>
  <c r="S178" i="7"/>
  <c r="T178" i="7"/>
  <c r="U178" i="7"/>
  <c r="V178" i="7"/>
  <c r="AA178" i="7"/>
  <c r="AB178" i="7"/>
  <c r="AE178" i="7"/>
  <c r="AF178" i="7"/>
  <c r="S179" i="7"/>
  <c r="S180" i="7"/>
  <c r="S181" i="7"/>
  <c r="S191" i="7"/>
  <c r="T191" i="7"/>
  <c r="U191" i="7"/>
  <c r="V191" i="7" s="1"/>
  <c r="AA191" i="7"/>
  <c r="AB191" i="7"/>
  <c r="AE191" i="7"/>
  <c r="AF191" i="7"/>
  <c r="S192" i="7"/>
  <c r="S193" i="7"/>
  <c r="S194" i="7"/>
  <c r="V9" i="7" l="1"/>
  <c r="V148" i="7"/>
  <c r="V95" i="7"/>
  <c r="V73" i="7"/>
  <c r="V46" i="7"/>
  <c r="V55" i="7"/>
  <c r="V15" i="7"/>
</calcChain>
</file>

<file path=xl/sharedStrings.xml><?xml version="1.0" encoding="utf-8"?>
<sst xmlns="http://schemas.openxmlformats.org/spreadsheetml/2006/main" count="4330" uniqueCount="2308">
  <si>
    <r>
      <rPr>
        <b/>
        <sz val="10"/>
        <rFont val="Arial"/>
        <family val="2"/>
      </rPr>
      <t xml:space="preserve">Table S1. </t>
    </r>
    <r>
      <rPr>
        <sz val="10"/>
        <rFont val="Arial"/>
        <family val="2"/>
      </rPr>
      <t>Station locations and general lithologies</t>
    </r>
  </si>
  <si>
    <t>Station</t>
  </si>
  <si>
    <t>Lat (°N)</t>
  </si>
  <si>
    <t>Lon (°E)</t>
  </si>
  <si>
    <t>elev (m)</t>
  </si>
  <si>
    <t>Map unit</t>
  </si>
  <si>
    <t>General lithology</t>
  </si>
  <si>
    <t>Photomicrographs (Fig. S2)</t>
  </si>
  <si>
    <t>Alichur shear zone, hanging wall</t>
  </si>
  <si>
    <t>0909A</t>
  </si>
  <si>
    <r>
      <t>J–K</t>
    </r>
    <r>
      <rPr>
        <vertAlign val="subscript"/>
        <sz val="10"/>
        <rFont val="Arial"/>
        <family val="2"/>
      </rPr>
      <t>g</t>
    </r>
  </si>
  <si>
    <t>granite-gneiss</t>
  </si>
  <si>
    <t>-</t>
  </si>
  <si>
    <t>0909B</t>
  </si>
  <si>
    <t>2-mica granite-gneiss</t>
  </si>
  <si>
    <t>0909C</t>
  </si>
  <si>
    <t>Bt granite</t>
  </si>
  <si>
    <t>9913A</t>
  </si>
  <si>
    <t>J</t>
  </si>
  <si>
    <t>middle Jurassic limestone</t>
  </si>
  <si>
    <t>9913B</t>
  </si>
  <si>
    <t>P–T</t>
  </si>
  <si>
    <t>Triassic(?) shale, meta-siltstone, quartzite, marly layers</t>
  </si>
  <si>
    <t>9916A</t>
  </si>
  <si>
    <t>P–T, J</t>
  </si>
  <si>
    <t>Triassic–Jurassic fine-grained meta-volcanic and meta-sedimentary sequence, pure quartzites marble, metaconglomerates, granite, Tur+Wm+Grt pegmatite, retrograde Amp, greenschist</t>
  </si>
  <si>
    <t>9916C</t>
  </si>
  <si>
    <t>quartzites with Qz segregation, crossing Tur pegmatite, amphibolite,
leucogranite</t>
  </si>
  <si>
    <t>9916E</t>
  </si>
  <si>
    <t>Grt-bearing metapelite</t>
  </si>
  <si>
    <t>9916F</t>
  </si>
  <si>
    <t>metapelite</t>
  </si>
  <si>
    <t>9916G</t>
  </si>
  <si>
    <t>quartzite</t>
  </si>
  <si>
    <t>9916H</t>
  </si>
  <si>
    <t>granodiorite</t>
  </si>
  <si>
    <t>P27</t>
  </si>
  <si>
    <t>Jurassic limestone</t>
  </si>
  <si>
    <t>P28</t>
  </si>
  <si>
    <t>J3614A</t>
  </si>
  <si>
    <r>
      <t>P–T, T</t>
    </r>
    <r>
      <rPr>
        <vertAlign val="subscript"/>
        <sz val="10"/>
        <rFont val="Arial"/>
        <family val="2"/>
      </rPr>
      <t>b</t>
    </r>
  </si>
  <si>
    <t>metabasites (HW) normal-faulted against P–T limestone (FW)</t>
  </si>
  <si>
    <t>J3615A</t>
  </si>
  <si>
    <r>
      <t>T</t>
    </r>
    <r>
      <rPr>
        <vertAlign val="subscript"/>
        <sz val="10"/>
        <rFont val="Arial"/>
        <family val="2"/>
      </rPr>
      <t>b</t>
    </r>
  </si>
  <si>
    <t>gabbro, basalt</t>
  </si>
  <si>
    <t>J3617A</t>
  </si>
  <si>
    <t>shale, slate, greenschist</t>
  </si>
  <si>
    <t>J3701A</t>
  </si>
  <si>
    <t>recrystallized mudstone/siltstone</t>
  </si>
  <si>
    <t>J3704B</t>
  </si>
  <si>
    <t>black–gray shale–slate</t>
  </si>
  <si>
    <t>J4706A</t>
  </si>
  <si>
    <t>faulted carbonate</t>
  </si>
  <si>
    <t>J4706B</t>
  </si>
  <si>
    <t>faulted carbonate and quartzite</t>
  </si>
  <si>
    <t>J4708A</t>
  </si>
  <si>
    <t>N</t>
  </si>
  <si>
    <t>conglomerate with granitoid clasts</t>
  </si>
  <si>
    <t>Alichur shear zone</t>
  </si>
  <si>
    <t>4726A</t>
  </si>
  <si>
    <r>
      <t>M</t>
    </r>
    <r>
      <rPr>
        <vertAlign val="subscript"/>
        <sz val="10"/>
        <rFont val="Arial"/>
        <family val="2"/>
      </rPr>
      <t>m1</t>
    </r>
  </si>
  <si>
    <t>Kfs orthogneiss protomylonite</t>
  </si>
  <si>
    <t>9912A</t>
  </si>
  <si>
    <t>granitic and orthogneiss mylonite, locally ultramylonite</t>
  </si>
  <si>
    <t>9912B</t>
  </si>
  <si>
    <t>weakly deformed pegmatite</t>
  </si>
  <si>
    <t>9912C</t>
  </si>
  <si>
    <t>fine-grained, weakly deformed Wm + Grt + Tur leucogranite</t>
  </si>
  <si>
    <t>9913C</t>
  </si>
  <si>
    <t>weakly deformed Kfs granite + pegmatite</t>
  </si>
  <si>
    <t>9913C1</t>
  </si>
  <si>
    <t>9913D</t>
  </si>
  <si>
    <t>mylonitic 2-mica granite</t>
  </si>
  <si>
    <t>9913D3</t>
  </si>
  <si>
    <t>9914B</t>
  </si>
  <si>
    <t>Wm+Bt+Grt+Tur pegmatitic Kfs gneiss, ultramylonite, granodiorite</t>
  </si>
  <si>
    <t>9914B1</t>
  </si>
  <si>
    <t>9914C</t>
  </si>
  <si>
    <t>granodioritic mylonite</t>
  </si>
  <si>
    <t>9914C1</t>
  </si>
  <si>
    <t>9914D</t>
  </si>
  <si>
    <t>Kfs augengneiss + pegmatite, locally ultramylonite</t>
  </si>
  <si>
    <t>9914D1, 9914D2</t>
  </si>
  <si>
    <t>9915A</t>
  </si>
  <si>
    <t>Wm-bearing pegmatite in Bt granite and Kfs augengneiss, locally ultramylonite</t>
  </si>
  <si>
    <t>9915A1, 9915A2</t>
  </si>
  <si>
    <t>9917D</t>
  </si>
  <si>
    <t>Tur pegmatite, Bt granite mylonite</t>
  </si>
  <si>
    <t>9918B</t>
  </si>
  <si>
    <t>2-mica orthogneiss</t>
  </si>
  <si>
    <t>9918B1</t>
  </si>
  <si>
    <t>9918C</t>
  </si>
  <si>
    <t>2-mica orthogneiss ultramylonite</t>
  </si>
  <si>
    <t>9918C1, 9918C2</t>
  </si>
  <si>
    <t>J3612A</t>
  </si>
  <si>
    <t>deformed 2-mica granite</t>
  </si>
  <si>
    <t>J3612B</t>
  </si>
  <si>
    <r>
      <t>M</t>
    </r>
    <r>
      <rPr>
        <vertAlign val="subscript"/>
        <sz val="10"/>
        <rFont val="Arial"/>
        <family val="2"/>
      </rPr>
      <t>m1</t>
    </r>
    <r>
      <rPr>
        <sz val="10"/>
        <rFont val="Arial"/>
        <family val="2"/>
      </rPr>
      <t>–JK</t>
    </r>
    <r>
      <rPr>
        <vertAlign val="subscript"/>
        <sz val="10"/>
        <rFont val="Arial"/>
        <family val="2"/>
      </rPr>
      <t>lg</t>
    </r>
  </si>
  <si>
    <t>deformed 2-mica granite with crenulated/wavy Bt schlieren; Tur leucogranite</t>
  </si>
  <si>
    <t>J3612C</t>
  </si>
  <si>
    <t>Chl breccia mylonite (Bt orthogneiss protolith)</t>
  </si>
  <si>
    <t>J3617B</t>
  </si>
  <si>
    <t>J3617B1</t>
  </si>
  <si>
    <t>J3617C</t>
  </si>
  <si>
    <t>J3618A</t>
  </si>
  <si>
    <t>Bt orthogneiss</t>
  </si>
  <si>
    <t>J3618B</t>
  </si>
  <si>
    <t>Bt orthogneiss protomylonite and 2-mica granite</t>
  </si>
  <si>
    <t>J3618C</t>
  </si>
  <si>
    <t>orthogneiss cross-cut by leucogranite</t>
  </si>
  <si>
    <t>J3625A</t>
  </si>
  <si>
    <t>Bt orthogneiss protomylonite</t>
  </si>
  <si>
    <t>J3625A1</t>
  </si>
  <si>
    <t>J3626A</t>
  </si>
  <si>
    <t>weakly–non-deformed granite</t>
  </si>
  <si>
    <t>J3626B</t>
  </si>
  <si>
    <t>protomylonite Bt orthogneiss</t>
  </si>
  <si>
    <t>J3626B1</t>
  </si>
  <si>
    <t>J3628A</t>
  </si>
  <si>
    <t>coarse-grained Chl breccia mylonite (Bt orthogneiss protolith)</t>
  </si>
  <si>
    <t>J3629A</t>
  </si>
  <si>
    <t>Chl breccia (Bt orthogneiss protolith)</t>
  </si>
  <si>
    <t>J3630A</t>
  </si>
  <si>
    <t>J3704A</t>
  </si>
  <si>
    <t>Bt orthogneiss mylonite</t>
  </si>
  <si>
    <t>J3704A2b</t>
  </si>
  <si>
    <t>J3710A</t>
  </si>
  <si>
    <t>J3710A1</t>
  </si>
  <si>
    <t>J3710B</t>
  </si>
  <si>
    <t>hydrothermally altered Bt orthogneiss + Chl breccia mylonite</t>
  </si>
  <si>
    <t>J3711A</t>
  </si>
  <si>
    <t>J3711A1</t>
  </si>
  <si>
    <t>J4705A</t>
  </si>
  <si>
    <t>2-mica granite</t>
  </si>
  <si>
    <t>J4705A3</t>
  </si>
  <si>
    <t>J4707A</t>
  </si>
  <si>
    <t>Chl breccia (Kfs augengneiss mylonite)</t>
  </si>
  <si>
    <t>J4707B</t>
  </si>
  <si>
    <t>Chl breccia, Bt orthogneiss mylonite</t>
  </si>
  <si>
    <t>J4707B1</t>
  </si>
  <si>
    <t>J4707C</t>
  </si>
  <si>
    <t>hydrothermally altered orthogneiss mylonite</t>
  </si>
  <si>
    <t>J4707D</t>
  </si>
  <si>
    <t>J4707G</t>
  </si>
  <si>
    <t>orthogneiss mylonite</t>
  </si>
  <si>
    <t>J4707G1</t>
  </si>
  <si>
    <t>J4707H</t>
  </si>
  <si>
    <t>J4708B</t>
  </si>
  <si>
    <t>J4708B1, J4708B2b</t>
  </si>
  <si>
    <t>J4711A</t>
  </si>
  <si>
    <t>Kfs augengneiss mylonite</t>
  </si>
  <si>
    <t>J4711B</t>
  </si>
  <si>
    <t>J4711B1a</t>
  </si>
  <si>
    <t>Alichur dome, core</t>
  </si>
  <si>
    <t>9911B</t>
  </si>
  <si>
    <r>
      <t>J–K</t>
    </r>
    <r>
      <rPr>
        <vertAlign val="subscript"/>
        <sz val="10"/>
        <rFont val="Arial"/>
        <family val="2"/>
      </rPr>
      <t>lg</t>
    </r>
  </si>
  <si>
    <t>orthogneiss</t>
  </si>
  <si>
    <t>9911C</t>
  </si>
  <si>
    <t>(grano)diorite</t>
  </si>
  <si>
    <t>9911D</t>
  </si>
  <si>
    <t>granodiorite, pegmatite</t>
  </si>
  <si>
    <t>J3615B</t>
  </si>
  <si>
    <t>migmatite; cross-cutting leucogranite</t>
  </si>
  <si>
    <t>J3623A</t>
  </si>
  <si>
    <t>non-deformed granite; cross-cutting leucogranite</t>
  </si>
  <si>
    <t>J3627A</t>
  </si>
  <si>
    <t>variably deformed 2-mica granite; cross-cutting leucogranite</t>
  </si>
  <si>
    <t>Bt gneiss; cross-cutting leucogranite</t>
  </si>
  <si>
    <t>J4709B</t>
  </si>
  <si>
    <t>J4710A</t>
  </si>
  <si>
    <t>deformed granodiorite; cross-cutting leucogranite</t>
  </si>
  <si>
    <t>Alichur dome, Zorkul valley</t>
  </si>
  <si>
    <t>J4617A</t>
  </si>
  <si>
    <r>
      <t>K</t>
    </r>
    <r>
      <rPr>
        <vertAlign val="subscript"/>
        <sz val="10"/>
        <rFont val="Arial"/>
        <family val="2"/>
      </rPr>
      <t>gn</t>
    </r>
  </si>
  <si>
    <t>Bt gneiss and 2-mica granite; cross-cutting lecuogranite</t>
  </si>
  <si>
    <t>J4617B</t>
  </si>
  <si>
    <t>isoclinally folded Bt + Grt gneiss; cross-cutting leucogranite</t>
  </si>
  <si>
    <t>J4618A</t>
  </si>
  <si>
    <t>Bt gneiss (wavy foliation); cross-cutting leucogranite</t>
  </si>
  <si>
    <t>J4618B</t>
  </si>
  <si>
    <t>J4619A</t>
  </si>
  <si>
    <t>J4619B</t>
  </si>
  <si>
    <t>Bt gneiss with cm-scale Kfs and granite; cross-cutting leucogranite</t>
  </si>
  <si>
    <t>J4620A</t>
  </si>
  <si>
    <t>variably deformed granite with cm-scale Kfs; cross-cutting leucogranite</t>
  </si>
  <si>
    <t>J4620B</t>
  </si>
  <si>
    <t>Bt + Grt gneiss; cross-cutting leucogranite</t>
  </si>
  <si>
    <t>J4621A</t>
  </si>
  <si>
    <t>deformed granite with cm-scale Kfs; cross-cutting leucogranite</t>
  </si>
  <si>
    <t>J4621B</t>
  </si>
  <si>
    <t>J4621D</t>
  </si>
  <si>
    <t>minor granodiorite; cross-cutting/enveloping leucogranite</t>
  </si>
  <si>
    <t>J4622A</t>
  </si>
  <si>
    <t>J4624A</t>
  </si>
  <si>
    <t>J4625B</t>
  </si>
  <si>
    <t>J4629A</t>
  </si>
  <si>
    <t>deformed granite; cross-cutting/enveloping leucogranite</t>
  </si>
  <si>
    <t>Eastern Alichur</t>
  </si>
  <si>
    <t>J3622A</t>
  </si>
  <si>
    <t>green–brown mudstone</t>
  </si>
  <si>
    <t>J3622B</t>
  </si>
  <si>
    <t>dark slate</t>
  </si>
  <si>
    <t>J3624A</t>
  </si>
  <si>
    <t>dark mylonitic slate</t>
  </si>
  <si>
    <t>J3624A1</t>
  </si>
  <si>
    <t>J3706A</t>
  </si>
  <si>
    <t>shale, sandstone</t>
  </si>
  <si>
    <t>J3706B</t>
  </si>
  <si>
    <t>dark shale and sandstone with Qz veins</t>
  </si>
  <si>
    <t>J3708A</t>
  </si>
  <si>
    <t>Eastern Zorkul valley</t>
  </si>
  <si>
    <t>J3707A</t>
  </si>
  <si>
    <t>black slate–schist</t>
  </si>
  <si>
    <t>J4623A</t>
  </si>
  <si>
    <t>black slate; cross-cutting felsic intrusions showing flattening strain</t>
  </si>
  <si>
    <t>J4630A</t>
  </si>
  <si>
    <t>black slate, near contact with granite</t>
  </si>
  <si>
    <t>Eastern South Pamir shear zone</t>
  </si>
  <si>
    <t>9910B</t>
  </si>
  <si>
    <r>
      <t>M</t>
    </r>
    <r>
      <rPr>
        <vertAlign val="subscript"/>
        <sz val="10"/>
        <rFont val="Arial"/>
        <family val="2"/>
      </rPr>
      <t>m2</t>
    </r>
  </si>
  <si>
    <t>Sil+Grt+Bt gneiss, Grt amphibolite</t>
  </si>
  <si>
    <t>9910C</t>
  </si>
  <si>
    <t>pegmatite</t>
  </si>
  <si>
    <t>9910D</t>
  </si>
  <si>
    <t>cataclastic paragneiss</t>
  </si>
  <si>
    <t>9911A</t>
  </si>
  <si>
    <t>pegmatite, orthogneiss</t>
  </si>
  <si>
    <t>J4614A</t>
  </si>
  <si>
    <t>J4614A1</t>
  </si>
  <si>
    <t>J4615B</t>
  </si>
  <si>
    <t>J4615B1a</t>
  </si>
  <si>
    <t>J4615D</t>
  </si>
  <si>
    <t>Sil + Bt mylonite</t>
  </si>
  <si>
    <t>J4615D1</t>
  </si>
  <si>
    <t>J4616A</t>
  </si>
  <si>
    <t>weakly deformed leucogranite</t>
  </si>
  <si>
    <t>J4616B</t>
  </si>
  <si>
    <t>deformed leucogranite with granodioritic enclaves</t>
  </si>
  <si>
    <t>J4621C</t>
  </si>
  <si>
    <t>leucogranite mylonite</t>
  </si>
  <si>
    <t>J4621C2</t>
  </si>
  <si>
    <t>J4709A</t>
  </si>
  <si>
    <t>mylonite</t>
  </si>
  <si>
    <t>J4709A1a</t>
  </si>
  <si>
    <t>Eastern South Pamir shear zone, hanging wall</t>
  </si>
  <si>
    <t>J4615A</t>
  </si>
  <si>
    <t>clast-supported pepple–cobble conglomerate (mostly granitic clasts) with sandstone layers</t>
  </si>
  <si>
    <t>J4616C</t>
  </si>
  <si>
    <t>conglomerate, sandstone, and volcanoclastic beds containing granitoids and gneiss clasts</t>
  </si>
  <si>
    <t>P.E., phase equilibria</t>
  </si>
  <si>
    <t>F.I., fluid inclusions</t>
  </si>
  <si>
    <t>age rejected as an outlier due to intra-sample age inversion</t>
  </si>
  <si>
    <r>
      <rPr>
        <vertAlign val="super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pooled AFT age</t>
    </r>
  </si>
  <si>
    <r>
      <rPr>
        <vertAlign val="superscript"/>
        <sz val="11"/>
        <rFont val="Calibri"/>
        <family val="2"/>
        <scheme val="minor"/>
      </rPr>
      <t>d</t>
    </r>
    <r>
      <rPr>
        <sz val="11"/>
        <rFont val="Calibri"/>
        <family val="2"/>
        <scheme val="minor"/>
      </rPr>
      <t xml:space="preserve"> youngest-detrital-geochronologic or detrital-thermochronologic age</t>
    </r>
  </si>
  <si>
    <r>
      <rPr>
        <vertAlign val="superscript"/>
        <sz val="11"/>
        <rFont val="Calibri"/>
        <family val="2"/>
        <scheme val="minor"/>
      </rPr>
      <t>i-s</t>
    </r>
    <r>
      <rPr>
        <sz val="11"/>
        <rFont val="Calibri"/>
        <family val="2"/>
        <scheme val="minor"/>
      </rPr>
      <t xml:space="preserve"> in-situ </t>
    </r>
    <r>
      <rPr>
        <vertAlign val="superscript"/>
        <sz val="11"/>
        <rFont val="Calibri"/>
        <family val="2"/>
        <scheme val="minor"/>
      </rPr>
      <t>40</t>
    </r>
    <r>
      <rPr>
        <sz val="11"/>
        <rFont val="Calibri"/>
        <family val="2"/>
        <scheme val="minor"/>
      </rPr>
      <t>Ar/</t>
    </r>
    <r>
      <rPr>
        <vertAlign val="superscript"/>
        <sz val="11"/>
        <rFont val="Calibri"/>
        <family val="2"/>
        <scheme val="minor"/>
      </rPr>
      <t>39</t>
    </r>
    <r>
      <rPr>
        <sz val="11"/>
        <rFont val="Calibri"/>
        <family val="2"/>
        <scheme val="minor"/>
      </rPr>
      <t>Ar analysis</t>
    </r>
  </si>
  <si>
    <r>
      <rPr>
        <vertAlign val="superscript"/>
        <sz val="11"/>
        <rFont val="Calibri"/>
        <family val="2"/>
        <scheme val="minor"/>
      </rPr>
      <t>Amp</t>
    </r>
    <r>
      <rPr>
        <sz val="11"/>
        <rFont val="Calibri"/>
        <family val="2"/>
        <scheme val="minor"/>
      </rPr>
      <t xml:space="preserve"> Bt rims on Amp</t>
    </r>
  </si>
  <si>
    <t>F.I.</t>
  </si>
  <si>
    <t>Chl mylonite</t>
  </si>
  <si>
    <t>6.9</t>
  </si>
  <si>
    <t>Bt mylonite gneiss</t>
  </si>
  <si>
    <t>3.4</t>
  </si>
  <si>
    <t>Bt schist</t>
  </si>
  <si>
    <t>8.7</t>
  </si>
  <si>
    <t>MA1001</t>
  </si>
  <si>
    <t>22.0</t>
  </si>
  <si>
    <t>18.8</t>
  </si>
  <si>
    <t>DC801</t>
  </si>
  <si>
    <t>Phl schist</t>
  </si>
  <si>
    <t>17.0</t>
  </si>
  <si>
    <t>KL920A</t>
  </si>
  <si>
    <t>Bt + Ky schist</t>
  </si>
  <si>
    <t>10.2</t>
  </si>
  <si>
    <t>KL404</t>
  </si>
  <si>
    <t>Mylonitic Grt amphibolite</t>
  </si>
  <si>
    <t>26–14.5</t>
  </si>
  <si>
    <t>1199C1</t>
  </si>
  <si>
    <t>Orthogneiss</t>
  </si>
  <si>
    <t>25.1</t>
  </si>
  <si>
    <t>9911A3</t>
  </si>
  <si>
    <t>Grt amphibolite boudin</t>
  </si>
  <si>
    <t>21.4–11.3, 7.7</t>
  </si>
  <si>
    <t>9910B2</t>
  </si>
  <si>
    <t>Grt + Bt paragneiss</t>
  </si>
  <si>
    <t>30–18</t>
  </si>
  <si>
    <t>9910A1</t>
  </si>
  <si>
    <t>Hbl + Bt gneiss</t>
  </si>
  <si>
    <t>9909H1</t>
  </si>
  <si>
    <t>Bt + Hbl gneiss</t>
  </si>
  <si>
    <t>17–9</t>
  </si>
  <si>
    <t>9909D1</t>
  </si>
  <si>
    <t>Sil + Grt + Bt schist</t>
  </si>
  <si>
    <t>9909B5</t>
  </si>
  <si>
    <t>Amphibolite</t>
  </si>
  <si>
    <t>3.0</t>
  </si>
  <si>
    <t>9908F1</t>
  </si>
  <si>
    <t>Grt gneiss</t>
  </si>
  <si>
    <t>9908C1</t>
  </si>
  <si>
    <t>Grt + Px + Bt amphibolite</t>
  </si>
  <si>
    <t>16.9</t>
  </si>
  <si>
    <t>9908B2</t>
  </si>
  <si>
    <t>Tur + Kfs leucogranite dike</t>
  </si>
  <si>
    <t>27–5</t>
  </si>
  <si>
    <t>9907B3</t>
  </si>
  <si>
    <r>
      <t>22.1</t>
    </r>
    <r>
      <rPr>
        <sz val="11"/>
        <rFont val="Calibri"/>
        <family val="2"/>
        <scheme val="minor"/>
      </rPr>
      <t xml:space="preserve">, </t>
    </r>
    <r>
      <rPr>
        <sz val="11"/>
        <color rgb="FF7030A0"/>
        <rFont val="Calibri"/>
        <family val="2"/>
        <scheme val="minor"/>
      </rPr>
      <t>20.7</t>
    </r>
  </si>
  <si>
    <t>9907B2</t>
  </si>
  <si>
    <t>Augengneiss</t>
  </si>
  <si>
    <t>9907B1</t>
  </si>
  <si>
    <t>Grt + Bt + Sil gneiss</t>
  </si>
  <si>
    <t>9907A2</t>
  </si>
  <si>
    <t>Grt augengiess</t>
  </si>
  <si>
    <t>9906B1</t>
  </si>
  <si>
    <t>Non-deformed Bt granite</t>
  </si>
  <si>
    <t>6.0</t>
  </si>
  <si>
    <t>6901C1</t>
  </si>
  <si>
    <t>Bt + Hbl diorite</t>
  </si>
  <si>
    <t>10.7</t>
  </si>
  <si>
    <t>6901B4</t>
  </si>
  <si>
    <t>Granite</t>
  </si>
  <si>
    <t>10.0</t>
  </si>
  <si>
    <t>6901B1</t>
  </si>
  <si>
    <t>2-mica granite protomylonite</t>
  </si>
  <si>
    <t>6901A2</t>
  </si>
  <si>
    <t>Tur-bearing aplite dike</t>
  </si>
  <si>
    <t>12.0</t>
  </si>
  <si>
    <t>6831C3</t>
  </si>
  <si>
    <t>Grt + CPx orthogneiss</t>
  </si>
  <si>
    <t>P.E.</t>
  </si>
  <si>
    <t>37.0</t>
  </si>
  <si>
    <t>9.0</t>
  </si>
  <si>
    <t>6831C2</t>
  </si>
  <si>
    <t>Grt + Bt metapelite</t>
  </si>
  <si>
    <t>20.3–15.7</t>
  </si>
  <si>
    <t>6831C1</t>
  </si>
  <si>
    <t>Aplitic paragneiss</t>
  </si>
  <si>
    <t>22.2</t>
  </si>
  <si>
    <t>6831A1</t>
  </si>
  <si>
    <t>Grt amphibolite schist</t>
  </si>
  <si>
    <t>17.7</t>
  </si>
  <si>
    <t>6829W2</t>
  </si>
  <si>
    <t>Amphibolite-facies gneiss</t>
  </si>
  <si>
    <t>9.2</t>
  </si>
  <si>
    <t>8.0</t>
  </si>
  <si>
    <t>6829C1</t>
  </si>
  <si>
    <t>Pebble, Grt amphibolite</t>
  </si>
  <si>
    <t>37.3</t>
  </si>
  <si>
    <t>9.6</t>
  </si>
  <si>
    <t>18.7, 13.5</t>
  </si>
  <si>
    <t>6829B3</t>
  </si>
  <si>
    <t>17.3</t>
  </si>
  <si>
    <t>6829B1</t>
  </si>
  <si>
    <t>Migmatite</t>
  </si>
  <si>
    <t>6829A1</t>
  </si>
  <si>
    <t>Fine-grained Bt granite</t>
  </si>
  <si>
    <t>6828A1</t>
  </si>
  <si>
    <t>Grt + Sil gneiss</t>
  </si>
  <si>
    <t>6827C2</t>
  </si>
  <si>
    <t>Granite gneiss</t>
  </si>
  <si>
    <t>6827A2</t>
  </si>
  <si>
    <t>Granite with xenoliths</t>
  </si>
  <si>
    <t>6827A1</t>
  </si>
  <si>
    <t>Pegmatitic (?) granite</t>
  </si>
  <si>
    <t>6826D1</t>
  </si>
  <si>
    <t>Gneiss</t>
  </si>
  <si>
    <t>6825D1</t>
  </si>
  <si>
    <t>15.0</t>
  </si>
  <si>
    <t>6825B1</t>
  </si>
  <si>
    <t>Post-tectonic granitoid</t>
  </si>
  <si>
    <t>4.0</t>
  </si>
  <si>
    <t>6824H1</t>
  </si>
  <si>
    <t>Grt-bearing paragneiss</t>
  </si>
  <si>
    <t>13.1</t>
  </si>
  <si>
    <t>6824G1</t>
  </si>
  <si>
    <t>Grt amphibolite gneiss</t>
  </si>
  <si>
    <t>34.0, 12.4</t>
  </si>
  <si>
    <r>
      <t xml:space="preserve">6.3, </t>
    </r>
    <r>
      <rPr>
        <strike/>
        <sz val="11"/>
        <color rgb="FFFF0000"/>
        <rFont val="Calibri"/>
        <family val="2"/>
        <scheme val="minor"/>
      </rPr>
      <t>11.4</t>
    </r>
  </si>
  <si>
    <t>6824F1</t>
  </si>
  <si>
    <t>6824E1</t>
  </si>
  <si>
    <t>13.3, 3.8</t>
  </si>
  <si>
    <t>10, 6.3</t>
  </si>
  <si>
    <t>6824D1</t>
  </si>
  <si>
    <t>Mylonitic migmatitic metapelite</t>
  </si>
  <si>
    <t>23–18</t>
  </si>
  <si>
    <t>6824B4</t>
  </si>
  <si>
    <t>Grt granulite</t>
  </si>
  <si>
    <t>15.4</t>
  </si>
  <si>
    <t>6824B3</t>
  </si>
  <si>
    <t>Grt amphibolite</t>
  </si>
  <si>
    <t>13.2</t>
  </si>
  <si>
    <t>12.45, 11.0</t>
  </si>
  <si>
    <t>6824B1</t>
  </si>
  <si>
    <t>Paragneiss</t>
  </si>
  <si>
    <t>11–8</t>
  </si>
  <si>
    <t>6823C11</t>
  </si>
  <si>
    <t>Layered + deformed plutonic intermediate rock</t>
  </si>
  <si>
    <t>9.9</t>
  </si>
  <si>
    <t>6823C1</t>
  </si>
  <si>
    <t>Leucogranitic gneiss</t>
  </si>
  <si>
    <t>21.1</t>
  </si>
  <si>
    <t>6823A3</t>
  </si>
  <si>
    <t>Pegmatite dike</t>
  </si>
  <si>
    <t>8.9</t>
  </si>
  <si>
    <t>6823A2</t>
  </si>
  <si>
    <t>Paragneiss mylonite</t>
  </si>
  <si>
    <t>13–7</t>
  </si>
  <si>
    <t>6822V1</t>
  </si>
  <si>
    <t>Leucogranite gneiss</t>
  </si>
  <si>
    <t>36.0</t>
  </si>
  <si>
    <t>6822E3</t>
  </si>
  <si>
    <t>Grt + Bt + Hbl gneiss</t>
  </si>
  <si>
    <t>30–10</t>
  </si>
  <si>
    <t>6822E2</t>
  </si>
  <si>
    <t>57–30</t>
  </si>
  <si>
    <t>6822E1</t>
  </si>
  <si>
    <t>Grt + Bt gneiss</t>
  </si>
  <si>
    <t>6822D1</t>
  </si>
  <si>
    <t>Meta-tuff</t>
  </si>
  <si>
    <t>2.0</t>
  </si>
  <si>
    <t>6822C1</t>
  </si>
  <si>
    <t>Ms-bearing pegmatite</t>
  </si>
  <si>
    <t>15–11</t>
  </si>
  <si>
    <t>6822A3</t>
  </si>
  <si>
    <t>Retrogressed charnokite</t>
  </si>
  <si>
    <t>18.0</t>
  </si>
  <si>
    <t>6821P2</t>
  </si>
  <si>
    <t>19.0</t>
  </si>
  <si>
    <t>6821M1</t>
  </si>
  <si>
    <t>Charnokite (float)</t>
  </si>
  <si>
    <t>6821C2</t>
  </si>
  <si>
    <t>Grt amphibolite (float)</t>
  </si>
  <si>
    <r>
      <rPr>
        <sz val="11"/>
        <color rgb="FF7030A0"/>
        <rFont val="Calibri"/>
        <family val="2"/>
        <scheme val="minor"/>
      </rPr>
      <t>33.8</t>
    </r>
    <r>
      <rPr>
        <sz val="11"/>
        <rFont val="Calibri"/>
        <family val="2"/>
        <scheme val="minor"/>
      </rPr>
      <t xml:space="preserve">, </t>
    </r>
    <r>
      <rPr>
        <sz val="11"/>
        <color theme="9" tint="-0.249977111117893"/>
        <rFont val="Calibri"/>
        <family val="2"/>
        <scheme val="minor"/>
      </rPr>
      <t>19.0</t>
    </r>
  </si>
  <si>
    <t>6821C1</t>
  </si>
  <si>
    <t>Charnokite</t>
  </si>
  <si>
    <t>6821A1</t>
  </si>
  <si>
    <t>Hypersthene gneiss</t>
  </si>
  <si>
    <t>13.8, 11.3</t>
  </si>
  <si>
    <t>6820A2</t>
  </si>
  <si>
    <t>Shakhdara dome</t>
  </si>
  <si>
    <t>Granitoid</t>
  </si>
  <si>
    <t>J4615C1</t>
  </si>
  <si>
    <t>pegmatite dike</t>
  </si>
  <si>
    <t>9906B2</t>
  </si>
  <si>
    <t>Grt + Tur + Wm pegmatite</t>
  </si>
  <si>
    <t>12.9</t>
  </si>
  <si>
    <t>9906A1</t>
  </si>
  <si>
    <t>Wm granite</t>
  </si>
  <si>
    <t>6822X1</t>
  </si>
  <si>
    <t>Non-deformed granite</t>
  </si>
  <si>
    <t>6822W1</t>
  </si>
  <si>
    <t>Granitic gneiss</t>
  </si>
  <si>
    <t>6822T1</t>
  </si>
  <si>
    <t>Ms phyllite</t>
  </si>
  <si>
    <t>6822R1</t>
  </si>
  <si>
    <t>Syn-orogenic grey sandstone (Zebak basin)</t>
  </si>
  <si>
    <r>
      <t>23</t>
    </r>
    <r>
      <rPr>
        <vertAlign val="superscript"/>
        <sz val="11"/>
        <rFont val="Calibri"/>
        <family val="2"/>
        <scheme val="minor"/>
      </rPr>
      <t>d</t>
    </r>
  </si>
  <si>
    <t>11911C5</t>
  </si>
  <si>
    <t>2-mica granite pebble clast in syn-orogenic grey conglomerate</t>
  </si>
  <si>
    <r>
      <t>16.5</t>
    </r>
    <r>
      <rPr>
        <vertAlign val="superscript"/>
        <sz val="11"/>
        <rFont val="Calibri"/>
        <family val="2"/>
        <scheme val="minor"/>
      </rPr>
      <t>d</t>
    </r>
  </si>
  <si>
    <r>
      <t>15.8</t>
    </r>
    <r>
      <rPr>
        <vertAlign val="superscript"/>
        <sz val="11"/>
        <rFont val="Calibri"/>
        <family val="2"/>
        <scheme val="minor"/>
      </rPr>
      <t>d</t>
    </r>
  </si>
  <si>
    <r>
      <t>11.7</t>
    </r>
    <r>
      <rPr>
        <vertAlign val="superscript"/>
        <sz val="11"/>
        <rFont val="Calibri"/>
        <family val="2"/>
        <scheme val="minor"/>
      </rPr>
      <t>d</t>
    </r>
  </si>
  <si>
    <t>11911C1</t>
  </si>
  <si>
    <t>Pre-orogenic grey sandstone (Zebak basin)</t>
  </si>
  <si>
    <r>
      <t>63</t>
    </r>
    <r>
      <rPr>
        <vertAlign val="superscript"/>
        <sz val="11"/>
        <rFont val="Calibri"/>
        <family val="2"/>
        <scheme val="minor"/>
      </rPr>
      <t>d</t>
    </r>
  </si>
  <si>
    <t>11910F1</t>
  </si>
  <si>
    <t>Pre-orogenic red sandstone (Zebak basin)</t>
  </si>
  <si>
    <t>11910E1</t>
  </si>
  <si>
    <t>South Pamir shear zone, hanging wall</t>
  </si>
  <si>
    <t>Augen orthogneiss</t>
  </si>
  <si>
    <t>13.4</t>
  </si>
  <si>
    <t>13911B1</t>
  </si>
  <si>
    <t>Kfs orthogneiss</t>
  </si>
  <si>
    <t>16.6</t>
  </si>
  <si>
    <t>13910B1</t>
  </si>
  <si>
    <t>Ultra-cataclasite / pseudotachyllite</t>
  </si>
  <si>
    <t>16.7, 6.6</t>
  </si>
  <si>
    <t>1192E1</t>
  </si>
  <si>
    <t>Grt 2-mica orthogneiss mylonite</t>
  </si>
  <si>
    <t>108.0, 27.1</t>
  </si>
  <si>
    <t>12.25</t>
  </si>
  <si>
    <t>11.4</t>
  </si>
  <si>
    <t>8.3</t>
  </si>
  <si>
    <t>1192D1</t>
  </si>
  <si>
    <t>Bt gneiss</t>
  </si>
  <si>
    <t>14.45</t>
  </si>
  <si>
    <t>1192A1</t>
  </si>
  <si>
    <t>Grt + Tur-bearing 2-mica pegmatite</t>
  </si>
  <si>
    <t>15.5</t>
  </si>
  <si>
    <t>16.1</t>
  </si>
  <si>
    <t>6905C2</t>
  </si>
  <si>
    <t>8.6</t>
  </si>
  <si>
    <t>6905B2</t>
  </si>
  <si>
    <t>9.8</t>
  </si>
  <si>
    <t>6905B1</t>
  </si>
  <si>
    <t>2-mica gneiss</t>
  </si>
  <si>
    <t>14.5</t>
  </si>
  <si>
    <t>13.56</t>
  </si>
  <si>
    <t>Kfs+Pl?</t>
  </si>
  <si>
    <t>6905A1</t>
  </si>
  <si>
    <t>6904Q3</t>
  </si>
  <si>
    <t>14.1</t>
  </si>
  <si>
    <t>20, 12.8</t>
  </si>
  <si>
    <t>6904Q1</t>
  </si>
  <si>
    <t>6904P2</t>
  </si>
  <si>
    <t>6904P1</t>
  </si>
  <si>
    <t>15.15</t>
  </si>
  <si>
    <t>6904N2</t>
  </si>
  <si>
    <t>14.2</t>
  </si>
  <si>
    <t>6904M2</t>
  </si>
  <si>
    <t>6904M1</t>
  </si>
  <si>
    <t>Migmatitic paragneiss</t>
  </si>
  <si>
    <t>50.0</t>
  </si>
  <si>
    <t>6904G1</t>
  </si>
  <si>
    <t>Foliated granite</t>
  </si>
  <si>
    <t>30.95</t>
  </si>
  <si>
    <t>6904F1</t>
  </si>
  <si>
    <t>Amp+Bt?</t>
  </si>
  <si>
    <t>24.2, 17.9, 12.9</t>
  </si>
  <si>
    <t>17.8</t>
  </si>
  <si>
    <t>16.8</t>
  </si>
  <si>
    <t>6904E1</t>
  </si>
  <si>
    <t>Kfs granite</t>
  </si>
  <si>
    <t>14.3</t>
  </si>
  <si>
    <t>6826B1</t>
  </si>
  <si>
    <t>Sil + Grt gneiss</t>
  </si>
  <si>
    <t>PE</t>
  </si>
  <si>
    <t>36.6</t>
  </si>
  <si>
    <t>4727E1</t>
  </si>
  <si>
    <t>grey gneiss</t>
  </si>
  <si>
    <t>7.2</t>
  </si>
  <si>
    <t>4727D1</t>
  </si>
  <si>
    <t>2-mica orthogneiss mylonite</t>
  </si>
  <si>
    <t>112.2, 74.4, ≤24</t>
  </si>
  <si>
    <t>4727C1</t>
  </si>
  <si>
    <t>8.4</t>
  </si>
  <si>
    <t>4727B1</t>
  </si>
  <si>
    <t>Bt amphibolite</t>
  </si>
  <si>
    <t>20.4</t>
  </si>
  <si>
    <t>4.8</t>
  </si>
  <si>
    <t>4727A2</t>
  </si>
  <si>
    <t>pegmatite gneiss</t>
  </si>
  <si>
    <t>4.7</t>
  </si>
  <si>
    <t>4727A1</t>
  </si>
  <si>
    <t>Western Gunt shear zone</t>
  </si>
  <si>
    <t>Amp+Bt granitoid</t>
  </si>
  <si>
    <t>6.5</t>
  </si>
  <si>
    <t>J3609A1</t>
  </si>
  <si>
    <t>Bt+Sil-bearing shear zone in greanite</t>
  </si>
  <si>
    <t>6903D2</t>
  </si>
  <si>
    <t>34.35</t>
  </si>
  <si>
    <t>6903C1</t>
  </si>
  <si>
    <t>6903B1</t>
  </si>
  <si>
    <t>Metapelite</t>
  </si>
  <si>
    <t>48.8</t>
  </si>
  <si>
    <t>6903A2</t>
  </si>
  <si>
    <t>Migmatitic gneiss</t>
  </si>
  <si>
    <t>27.4</t>
  </si>
  <si>
    <t>3.8</t>
  </si>
  <si>
    <t>6902P1</t>
  </si>
  <si>
    <t>40</t>
  </si>
  <si>
    <t>6902G1</t>
  </si>
  <si>
    <t>Weakly foliated, Wm-bearing pegmatite gneiss</t>
  </si>
  <si>
    <t>22.8, 15.3, 13.1</t>
  </si>
  <si>
    <t>6902C1</t>
  </si>
  <si>
    <t>Alichur diorite</t>
  </si>
  <si>
    <t>39.8</t>
  </si>
  <si>
    <t>15.8</t>
  </si>
  <si>
    <t>6902B1</t>
  </si>
  <si>
    <t>retrogressed paragneiss</t>
  </si>
  <si>
    <t>42.1</t>
  </si>
  <si>
    <t>5.7</t>
  </si>
  <si>
    <t>4726K1</t>
  </si>
  <si>
    <t>?Carb–Permian Schist with deformed pegmatite dikes</t>
  </si>
  <si>
    <t>34.0</t>
  </si>
  <si>
    <t>19.5</t>
  </si>
  <si>
    <t>4726J1</t>
  </si>
  <si>
    <t>?older Grt+Bt gneiss pod</t>
  </si>
  <si>
    <t>12.95</t>
  </si>
  <si>
    <t>4726H2</t>
  </si>
  <si>
    <t>Pegmatitic gneiss in orthogneiss–weakly defm'd granite</t>
  </si>
  <si>
    <r>
      <t xml:space="preserve">75.4, </t>
    </r>
    <r>
      <rPr>
        <sz val="11"/>
        <color theme="2" tint="-0.499984740745262"/>
        <rFont val="Calibri"/>
        <family val="2"/>
        <scheme val="minor"/>
      </rPr>
      <t>28.8</t>
    </r>
    <r>
      <rPr>
        <sz val="11"/>
        <rFont val="Calibri"/>
        <family val="2"/>
        <scheme val="minor"/>
      </rPr>
      <t xml:space="preserve">, </t>
    </r>
    <r>
      <rPr>
        <sz val="11"/>
        <color theme="2" tint="-0.499984740745262"/>
        <rFont val="Calibri"/>
        <family val="2"/>
        <scheme val="minor"/>
      </rPr>
      <t>20.5</t>
    </r>
  </si>
  <si>
    <t>13.0, 13.0</t>
  </si>
  <si>
    <t>13.3, 11.8</t>
  </si>
  <si>
    <t>4726H1</t>
  </si>
  <si>
    <t>Granodiorite with Qz-rich dike</t>
  </si>
  <si>
    <t>19.8</t>
  </si>
  <si>
    <t>51.5</t>
  </si>
  <si>
    <t>4726G1</t>
  </si>
  <si>
    <t>Eastern Gunt shear zone</t>
  </si>
  <si>
    <t>108.5</t>
  </si>
  <si>
    <t>105</t>
  </si>
  <si>
    <r>
      <t>106, 55</t>
    </r>
    <r>
      <rPr>
        <vertAlign val="superscript"/>
        <sz val="11"/>
        <rFont val="Calibri"/>
        <family val="2"/>
        <scheme val="minor"/>
      </rPr>
      <t>Amp</t>
    </r>
  </si>
  <si>
    <t>58.2</t>
  </si>
  <si>
    <t>9921A1</t>
  </si>
  <si>
    <t>94, 57, 43</t>
  </si>
  <si>
    <t>35.8</t>
  </si>
  <si>
    <t>6901E1</t>
  </si>
  <si>
    <t>Weakly deformed Bt granite</t>
  </si>
  <si>
    <t>103.5, 88.1</t>
  </si>
  <si>
    <t>6901D1</t>
  </si>
  <si>
    <t>4726D1</t>
  </si>
  <si>
    <t>119, 118</t>
  </si>
  <si>
    <t>4726C1</t>
  </si>
  <si>
    <t>Turumtai horst</t>
  </si>
  <si>
    <t>Mylonite orthogneiss</t>
  </si>
  <si>
    <r>
      <t>12.5</t>
    </r>
    <r>
      <rPr>
        <vertAlign val="superscript"/>
        <sz val="11"/>
        <rFont val="Calibri"/>
        <family val="2"/>
        <scheme val="minor"/>
      </rPr>
      <t>i-s</t>
    </r>
  </si>
  <si>
    <r>
      <t>14.9</t>
    </r>
    <r>
      <rPr>
        <vertAlign val="superscript"/>
        <sz val="11"/>
        <rFont val="Calibri"/>
        <family val="2"/>
        <scheme val="minor"/>
      </rPr>
      <t>i-s</t>
    </r>
  </si>
  <si>
    <t>9.7</t>
  </si>
  <si>
    <t>Leucogranite</t>
  </si>
  <si>
    <t>J4710A1b</t>
  </si>
  <si>
    <t>Granodiorite</t>
  </si>
  <si>
    <t>J4710A1a</t>
  </si>
  <si>
    <t>15.7</t>
  </si>
  <si>
    <t>8.5</t>
  </si>
  <si>
    <t>J4628A1</t>
  </si>
  <si>
    <t>10.4</t>
  </si>
  <si>
    <t>J4625A2a</t>
  </si>
  <si>
    <t>14.05</t>
  </si>
  <si>
    <t>J4620C1</t>
  </si>
  <si>
    <t>Aplite dike</t>
  </si>
  <si>
    <t>9.3</t>
  </si>
  <si>
    <t>J4620A1b</t>
  </si>
  <si>
    <t>Kfs Orthogneiss</t>
  </si>
  <si>
    <t>12.3</t>
  </si>
  <si>
    <t>J4619B3</t>
  </si>
  <si>
    <t>2-mica leucogranite</t>
  </si>
  <si>
    <t>13.5</t>
  </si>
  <si>
    <t>J4617A4</t>
  </si>
  <si>
    <t>Chl breccia mylonite orthogneiss</t>
  </si>
  <si>
    <r>
      <t>15.0</t>
    </r>
    <r>
      <rPr>
        <vertAlign val="superscript"/>
        <sz val="11"/>
        <rFont val="Calibri"/>
        <family val="2"/>
        <scheme val="minor"/>
      </rPr>
      <t>i-s</t>
    </r>
  </si>
  <si>
    <t>8.2</t>
  </si>
  <si>
    <t>Hornfels</t>
  </si>
  <si>
    <t>4.2</t>
  </si>
  <si>
    <t>J3707A2b</t>
  </si>
  <si>
    <t>Weakly deformed leucogranite</t>
  </si>
  <si>
    <t>13.27</t>
  </si>
  <si>
    <t>6.3</t>
  </si>
  <si>
    <t>J3630B2</t>
  </si>
  <si>
    <t>Protomylonite</t>
  </si>
  <si>
    <t>12.7</t>
  </si>
  <si>
    <t>J3630A1a</t>
  </si>
  <si>
    <t>8.1</t>
  </si>
  <si>
    <t>J3627A1a</t>
  </si>
  <si>
    <t>Deformed Bt granitoid</t>
  </si>
  <si>
    <r>
      <t>13.0</t>
    </r>
    <r>
      <rPr>
        <vertAlign val="superscript"/>
        <sz val="11"/>
        <rFont val="Calibri"/>
        <family val="2"/>
        <scheme val="minor"/>
      </rPr>
      <t>i-s</t>
    </r>
  </si>
  <si>
    <r>
      <t>14.0</t>
    </r>
    <r>
      <rPr>
        <vertAlign val="superscript"/>
        <sz val="11"/>
        <rFont val="Calibri"/>
        <family val="2"/>
        <scheme val="minor"/>
      </rPr>
      <t>i-s</t>
    </r>
  </si>
  <si>
    <r>
      <t>16.7</t>
    </r>
    <r>
      <rPr>
        <vertAlign val="superscript"/>
        <sz val="11"/>
        <rFont val="Calibri"/>
        <family val="2"/>
        <scheme val="minor"/>
      </rPr>
      <t>i-s</t>
    </r>
  </si>
  <si>
    <t>13.76</t>
  </si>
  <si>
    <t>7.7</t>
  </si>
  <si>
    <t>J3623A1a</t>
  </si>
  <si>
    <t>2-mica granitoid</t>
  </si>
  <si>
    <t>15.05</t>
  </si>
  <si>
    <t>7.3</t>
  </si>
  <si>
    <t>J3621B2</t>
  </si>
  <si>
    <t>Protomylonite gneiss</t>
  </si>
  <si>
    <t>12.5</t>
  </si>
  <si>
    <t>J3618B1</t>
  </si>
  <si>
    <t>12.39</t>
  </si>
  <si>
    <t>J3618A1</t>
  </si>
  <si>
    <t>Tur leucogranite</t>
  </si>
  <si>
    <t>101.9, 19.8</t>
  </si>
  <si>
    <t>J3615B1b</t>
  </si>
  <si>
    <t>12.69</t>
  </si>
  <si>
    <t>J3615B1a</t>
  </si>
  <si>
    <t>Deformed 2-mica granite</t>
  </si>
  <si>
    <t>J3612B1</t>
  </si>
  <si>
    <t>2-mica granite orthogneiss mylonite</t>
  </si>
  <si>
    <t>12.46</t>
  </si>
  <si>
    <t>12.37</t>
  </si>
  <si>
    <t>Bt granitoid mylonite</t>
  </si>
  <si>
    <t>11.92</t>
  </si>
  <si>
    <t>9915A2</t>
  </si>
  <si>
    <t>Pegmatite Kfs augen-mylonite</t>
  </si>
  <si>
    <t>13.10</t>
  </si>
  <si>
    <t>9915A1</t>
  </si>
  <si>
    <t>2-mica pegmatite gneis</t>
  </si>
  <si>
    <t>21.7, 17.0</t>
  </si>
  <si>
    <t>9914D4</t>
  </si>
  <si>
    <t>Kfs Augengneiss</t>
  </si>
  <si>
    <t>12.35</t>
  </si>
  <si>
    <t>9914D2</t>
  </si>
  <si>
    <t>Ultramylonite</t>
  </si>
  <si>
    <t>103.4, 26.3–18.5</t>
  </si>
  <si>
    <t>11.61</t>
  </si>
  <si>
    <t>11.51</t>
  </si>
  <si>
    <t>6.2</t>
  </si>
  <si>
    <t>9914D1</t>
  </si>
  <si>
    <t>Composite pegmatite &amp; 2-mica granodiorite</t>
  </si>
  <si>
    <t>12.02</t>
  </si>
  <si>
    <t>Mylonitic 2-mica granite</t>
  </si>
  <si>
    <t>9913D1</t>
  </si>
  <si>
    <t>Weakly deformed Wm+Grt+Tur leocogranite</t>
  </si>
  <si>
    <t>11.82</t>
  </si>
  <si>
    <t>11.93</t>
  </si>
  <si>
    <t>12.6</t>
  </si>
  <si>
    <t>9912C1</t>
  </si>
  <si>
    <t>Weakly deformed pegmatite</t>
  </si>
  <si>
    <t>12.09</t>
  </si>
  <si>
    <t>9912B1</t>
  </si>
  <si>
    <t>Pegmatite</t>
  </si>
  <si>
    <t>5.8</t>
  </si>
  <si>
    <t>9912A2</t>
  </si>
  <si>
    <t>Pegmatite protomylonite</t>
  </si>
  <si>
    <t>15.53</t>
  </si>
  <si>
    <t>5.5</t>
  </si>
  <si>
    <t>9911D2</t>
  </si>
  <si>
    <t>Foliated Hbl granodiorite</t>
  </si>
  <si>
    <t>14.41</t>
  </si>
  <si>
    <t>17.2</t>
  </si>
  <si>
    <t>9911D1</t>
  </si>
  <si>
    <t>Grt + Bt pegmatite</t>
  </si>
  <si>
    <t>14.90</t>
  </si>
  <si>
    <t>9911B2</t>
  </si>
  <si>
    <t>Kfs + Bt granite</t>
  </si>
  <si>
    <t>10.5</t>
  </si>
  <si>
    <t>9911B1</t>
  </si>
  <si>
    <t>Pegmatitic 2-mica orthogneiss</t>
  </si>
  <si>
    <t>4726B2</t>
  </si>
  <si>
    <t>14.08</t>
  </si>
  <si>
    <t>4726B1</t>
  </si>
  <si>
    <t>Kfs protomylonite orthogneiss</t>
  </si>
  <si>
    <t>4726A1</t>
  </si>
  <si>
    <t>Alichur dome</t>
  </si>
  <si>
    <t>Mamazair conglomerate</t>
  </si>
  <si>
    <r>
      <t>112</t>
    </r>
    <r>
      <rPr>
        <vertAlign val="superscript"/>
        <sz val="11"/>
        <color rgb="FFEE00E3"/>
        <rFont val="Calibri"/>
        <family val="2"/>
        <scheme val="minor"/>
      </rPr>
      <t>d</t>
    </r>
  </si>
  <si>
    <r>
      <t>103</t>
    </r>
    <r>
      <rPr>
        <vertAlign val="superscript"/>
        <sz val="11"/>
        <color rgb="FFEE00E3"/>
        <rFont val="Calibri"/>
        <family val="2"/>
        <scheme val="minor"/>
      </rPr>
      <t>d</t>
    </r>
  </si>
  <si>
    <t>GUM-02</t>
  </si>
  <si>
    <t>K SS</t>
  </si>
  <si>
    <r>
      <t>46</t>
    </r>
    <r>
      <rPr>
        <vertAlign val="superscript"/>
        <sz val="11"/>
        <color rgb="FFEE00E3"/>
        <rFont val="Calibri"/>
        <family val="2"/>
        <scheme val="minor"/>
      </rPr>
      <t>d</t>
    </r>
  </si>
  <si>
    <t>16-23</t>
  </si>
  <si>
    <t>K dike</t>
  </si>
  <si>
    <t>104</t>
  </si>
  <si>
    <t>102</t>
  </si>
  <si>
    <t>56</t>
  </si>
  <si>
    <t>14-89</t>
  </si>
  <si>
    <t>Bt granitoid</t>
  </si>
  <si>
    <t>120</t>
  </si>
  <si>
    <t>33.8</t>
  </si>
  <si>
    <t>40.3</t>
  </si>
  <si>
    <t>J3709B1</t>
  </si>
  <si>
    <t>Tr SS</t>
  </si>
  <si>
    <r>
      <t>69</t>
    </r>
    <r>
      <rPr>
        <vertAlign val="superscript"/>
        <sz val="11"/>
        <color rgb="FFEE00E3"/>
        <rFont val="Calibri"/>
        <family val="2"/>
        <scheme val="minor"/>
      </rPr>
      <t>d</t>
    </r>
  </si>
  <si>
    <t>J3709A1b</t>
  </si>
  <si>
    <t>16.5</t>
  </si>
  <si>
    <t>J3619A1</t>
  </si>
  <si>
    <t>J3614B1</t>
  </si>
  <si>
    <t>J3613B1</t>
  </si>
  <si>
    <t>Sub-volcanic granodiorite</t>
  </si>
  <si>
    <t>32.4</t>
  </si>
  <si>
    <t>9917C1</t>
  </si>
  <si>
    <t>Sub-volcanic granite</t>
  </si>
  <si>
    <t>9917B1</t>
  </si>
  <si>
    <t>Meta-sub-volcanic Hbl granodiorite (non-deformed)</t>
  </si>
  <si>
    <t>73.7</t>
  </si>
  <si>
    <t>9917A1</t>
  </si>
  <si>
    <t>Bt+Grt granodiorite</t>
  </si>
  <si>
    <t>103.1</t>
  </si>
  <si>
    <r>
      <t>108, 57.5</t>
    </r>
    <r>
      <rPr>
        <vertAlign val="superscript"/>
        <sz val="11"/>
        <rFont val="Calibri"/>
        <family val="2"/>
        <scheme val="minor"/>
      </rPr>
      <t>Amp</t>
    </r>
  </si>
  <si>
    <t>60.3</t>
  </si>
  <si>
    <t>38.6</t>
  </si>
  <si>
    <t>9916H1</t>
  </si>
  <si>
    <t>Amphiboltie tectonite</t>
  </si>
  <si>
    <r>
      <t>54</t>
    </r>
    <r>
      <rPr>
        <vertAlign val="superscript"/>
        <sz val="11"/>
        <rFont val="Calibri"/>
        <family val="2"/>
        <scheme val="minor"/>
      </rPr>
      <t>Amp</t>
    </r>
  </si>
  <si>
    <t>9916C3</t>
  </si>
  <si>
    <t>Bt-bearing Qzt tectonite</t>
  </si>
  <si>
    <t>9916A6</t>
  </si>
  <si>
    <t>55.4</t>
  </si>
  <si>
    <t>0909C1</t>
  </si>
  <si>
    <t>69.6</t>
  </si>
  <si>
    <t>11.2</t>
  </si>
  <si>
    <t>0909B2</t>
  </si>
  <si>
    <t>Bt granite orthogneiss</t>
  </si>
  <si>
    <t>49.7</t>
  </si>
  <si>
    <t>0909A1</t>
  </si>
  <si>
    <t>Lithology</t>
  </si>
  <si>
    <t>P/T</t>
  </si>
  <si>
    <t>GrtLuHf</t>
  </si>
  <si>
    <t>RtUPb</t>
  </si>
  <si>
    <t>MnzUPb</t>
  </si>
  <si>
    <t>ZrnUPb</t>
  </si>
  <si>
    <t>TtnUPb</t>
  </si>
  <si>
    <t>WRAr</t>
  </si>
  <si>
    <t>AmpAr</t>
  </si>
  <si>
    <t>WmAr</t>
  </si>
  <si>
    <t>BtAr</t>
  </si>
  <si>
    <t>PlAr</t>
  </si>
  <si>
    <t>KfsAr</t>
  </si>
  <si>
    <t>ZFT</t>
  </si>
  <si>
    <t>ZHe</t>
  </si>
  <si>
    <t>AFT</t>
  </si>
  <si>
    <t>AHe</t>
  </si>
  <si>
    <t>E Lon</t>
  </si>
  <si>
    <t>N Lat</t>
  </si>
  <si>
    <t>Sample</t>
  </si>
  <si>
    <r>
      <rPr>
        <sz val="11"/>
        <color rgb="FF0070C0"/>
        <rFont val="Calibri"/>
        <family val="2"/>
        <scheme val="minor"/>
      </rPr>
      <t>Hubbard et al. (1999)</t>
    </r>
    <r>
      <rPr>
        <sz val="11"/>
        <rFont val="Calibri"/>
        <family val="2"/>
        <scheme val="minor"/>
      </rPr>
      <t xml:space="preserve">; </t>
    </r>
    <r>
      <rPr>
        <sz val="11"/>
        <color theme="2" tint="-0.499984740745262"/>
        <rFont val="Calibri"/>
        <family val="2"/>
        <scheme val="minor"/>
      </rPr>
      <t>Schmidt et al. (2011)</t>
    </r>
    <r>
      <rPr>
        <sz val="11"/>
        <rFont val="Calibri"/>
        <family val="2"/>
        <scheme val="minor"/>
      </rPr>
      <t xml:space="preserve">; </t>
    </r>
    <r>
      <rPr>
        <sz val="11"/>
        <color rgb="FFFF0000"/>
        <rFont val="Calibri"/>
        <family val="2"/>
        <scheme val="minor"/>
      </rPr>
      <t>Stübner et al. (2013b)</t>
    </r>
    <r>
      <rPr>
        <sz val="11"/>
        <rFont val="Calibri"/>
        <family val="2"/>
        <scheme val="minor"/>
      </rPr>
      <t xml:space="preserve">; </t>
    </r>
    <r>
      <rPr>
        <sz val="11"/>
        <color rgb="FF00B050"/>
        <rFont val="Calibri"/>
        <family val="2"/>
        <scheme val="minor"/>
      </rPr>
      <t>Smit et al. (2014)</t>
    </r>
    <r>
      <rPr>
        <sz val="11"/>
        <rFont val="Calibri"/>
        <family val="2"/>
        <scheme val="minor"/>
      </rPr>
      <t xml:space="preserve">; </t>
    </r>
    <r>
      <rPr>
        <sz val="11"/>
        <color rgb="FF7030A0"/>
        <rFont val="Calibri"/>
        <family val="2"/>
        <scheme val="minor"/>
      </rPr>
      <t>Stearns et al. (2015)</t>
    </r>
    <r>
      <rPr>
        <sz val="11"/>
        <rFont val="Calibri"/>
        <family val="2"/>
        <scheme val="minor"/>
      </rPr>
      <t xml:space="preserve">; </t>
    </r>
    <r>
      <rPr>
        <sz val="11"/>
        <color theme="9" tint="-0.249977111117893"/>
        <rFont val="Calibri"/>
        <family val="2"/>
        <scheme val="minor"/>
      </rPr>
      <t>Hacker et al. (2017)</t>
    </r>
    <r>
      <rPr>
        <sz val="11"/>
        <rFont val="Calibri"/>
        <family val="2"/>
        <scheme val="minor"/>
      </rPr>
      <t xml:space="preserve">; </t>
    </r>
    <r>
      <rPr>
        <sz val="11"/>
        <color rgb="FFEE00E3"/>
        <rFont val="Calibri"/>
        <family val="2"/>
        <scheme val="minor"/>
      </rPr>
      <t>Chapman et al. (2018a,b)</t>
    </r>
  </si>
  <si>
    <r>
      <t xml:space="preserve">Table S2. </t>
    </r>
    <r>
      <rPr>
        <sz val="11"/>
        <rFont val="Calibri"/>
        <family val="2"/>
        <scheme val="minor"/>
      </rPr>
      <t>Summary of all geo-thermochronologic central ages acquired for South Pamir samples reported in this study and cited from:</t>
    </r>
  </si>
  <si>
    <r>
      <t>§</t>
    </r>
    <r>
      <rPr>
        <sz val="11"/>
        <color rgb="FF000000"/>
        <rFont val="Calibri"/>
        <family val="2"/>
      </rPr>
      <t xml:space="preserve"> salinity for 3-phase inclusions with regards to H</t>
    </r>
    <r>
      <rPr>
        <vertAlign val="sub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O+NaCl (excluding the CO</t>
    </r>
    <r>
      <rPr>
        <vertAlign val="sub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component)</t>
    </r>
  </si>
  <si>
    <r>
      <t xml:space="preserve">† </t>
    </r>
    <r>
      <rPr>
        <sz val="11"/>
        <rFont val="Calibri"/>
        <family val="2"/>
      </rPr>
      <t xml:space="preserve">volume fraction (%) of carbonic vapor at </t>
    </r>
    <r>
      <rPr>
        <i/>
        <u/>
        <sz val="11"/>
        <rFont val="Calibri"/>
        <family val="2"/>
      </rPr>
      <t>T</t>
    </r>
    <r>
      <rPr>
        <vertAlign val="subscript"/>
        <sz val="11"/>
        <rFont val="Calibri"/>
        <family val="2"/>
      </rPr>
      <t>h,carb</t>
    </r>
  </si>
  <si>
    <r>
      <t xml:space="preserve">* </t>
    </r>
    <r>
      <rPr>
        <sz val="11"/>
        <rFont val="Calibri"/>
        <family val="2"/>
      </rPr>
      <t>all homogenized to the vapor phase</t>
    </r>
  </si>
  <si>
    <t>–</t>
  </si>
  <si>
    <t>&gt;295</t>
  </si>
  <si>
    <r>
      <t>density (g/cm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>)</t>
    </r>
  </si>
  <si>
    <r>
      <t>mol% CO</t>
    </r>
    <r>
      <rPr>
        <b/>
        <vertAlign val="subscript"/>
        <sz val="11"/>
        <color rgb="FF000000"/>
        <rFont val="Calibri"/>
        <family val="2"/>
      </rPr>
      <t>2</t>
    </r>
  </si>
  <si>
    <r>
      <t>salinity (wt% NaCl)</t>
    </r>
    <r>
      <rPr>
        <b/>
        <vertAlign val="superscript"/>
        <sz val="11"/>
        <color rgb="FF000000"/>
        <rFont val="Calibri"/>
        <family val="2"/>
      </rPr>
      <t>§</t>
    </r>
  </si>
  <si>
    <r>
      <t>X</t>
    </r>
    <r>
      <rPr>
        <b/>
        <vertAlign val="subscript"/>
        <sz val="11"/>
        <color rgb="FF000000"/>
        <rFont val="Calibri"/>
        <family val="2"/>
      </rPr>
      <t>H2O</t>
    </r>
  </si>
  <si>
    <r>
      <t>X</t>
    </r>
    <r>
      <rPr>
        <b/>
        <vertAlign val="subscript"/>
        <sz val="11"/>
        <color rgb="FF000000"/>
        <rFont val="Calibri"/>
        <family val="2"/>
      </rPr>
      <t>CO2</t>
    </r>
  </si>
  <si>
    <r>
      <t>X</t>
    </r>
    <r>
      <rPr>
        <b/>
        <vertAlign val="subscript"/>
        <sz val="11"/>
        <color rgb="FF000000"/>
        <rFont val="Calibri"/>
        <family val="2"/>
      </rPr>
      <t>NaCl</t>
    </r>
  </si>
  <si>
    <r>
      <t>vol% carb</t>
    </r>
    <r>
      <rPr>
        <b/>
        <vertAlign val="superscript"/>
        <sz val="11"/>
        <color rgb="FF000000"/>
        <rFont val="Calibri"/>
        <family val="2"/>
      </rPr>
      <t>†</t>
    </r>
  </si>
  <si>
    <r>
      <t>T</t>
    </r>
    <r>
      <rPr>
        <b/>
        <vertAlign val="subscript"/>
        <sz val="11"/>
        <color rgb="FF000000"/>
        <rFont val="Calibri"/>
        <family val="2"/>
      </rPr>
      <t>h, carb</t>
    </r>
    <r>
      <rPr>
        <b/>
        <sz val="11"/>
        <color rgb="FF000000"/>
        <rFont val="Calibri"/>
        <family val="2"/>
      </rPr>
      <t xml:space="preserve"> (°C)*</t>
    </r>
  </si>
  <si>
    <r>
      <t>T</t>
    </r>
    <r>
      <rPr>
        <b/>
        <vertAlign val="subscript"/>
        <sz val="11"/>
        <color rgb="FF000000"/>
        <rFont val="Calibri"/>
        <family val="2"/>
      </rPr>
      <t>m, clath</t>
    </r>
    <r>
      <rPr>
        <b/>
        <sz val="11"/>
        <color rgb="FF000000"/>
        <rFont val="Calibri"/>
        <family val="2"/>
      </rPr>
      <t xml:space="preserve"> (°C)</t>
    </r>
  </si>
  <si>
    <r>
      <t>T</t>
    </r>
    <r>
      <rPr>
        <b/>
        <vertAlign val="subscript"/>
        <sz val="11"/>
        <color rgb="FF000000"/>
        <rFont val="Calibri"/>
        <family val="2"/>
      </rPr>
      <t>m, CO2</t>
    </r>
    <r>
      <rPr>
        <b/>
        <sz val="11"/>
        <color rgb="FF000000"/>
        <rFont val="Calibri"/>
        <family val="2"/>
      </rPr>
      <t xml:space="preserve"> (°C)</t>
    </r>
  </si>
  <si>
    <r>
      <t>T</t>
    </r>
    <r>
      <rPr>
        <b/>
        <vertAlign val="subscript"/>
        <sz val="11"/>
        <color rgb="FF000000"/>
        <rFont val="Calibri"/>
        <family val="2"/>
      </rPr>
      <t>h, tot</t>
    </r>
    <r>
      <rPr>
        <b/>
        <sz val="11"/>
        <color rgb="FF000000"/>
        <rFont val="Calibri"/>
        <family val="2"/>
      </rPr>
      <t xml:space="preserve"> (°C)</t>
    </r>
  </si>
  <si>
    <r>
      <t>T</t>
    </r>
    <r>
      <rPr>
        <b/>
        <vertAlign val="subscript"/>
        <sz val="11"/>
        <color rgb="FF000000"/>
        <rFont val="Calibri"/>
        <family val="2"/>
      </rPr>
      <t>m, ice</t>
    </r>
    <r>
      <rPr>
        <b/>
        <sz val="11"/>
        <color rgb="FF000000"/>
        <rFont val="Calibri"/>
        <family val="2"/>
      </rPr>
      <t xml:space="preserve"> (°C)</t>
    </r>
  </si>
  <si>
    <t xml:space="preserve">No. of inclusions </t>
  </si>
  <si>
    <t>FIA</t>
  </si>
  <si>
    <t>3-/2-phase</t>
  </si>
  <si>
    <r>
      <t>Table S3:</t>
    </r>
    <r>
      <rPr>
        <sz val="11"/>
        <rFont val="Calibri"/>
        <family val="2"/>
      </rPr>
      <t xml:space="preserve"> Average microthermometric data from 2-phase (H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</t>
    </r>
    <r>
      <rPr>
        <i/>
        <vertAlign val="subscript"/>
        <sz val="11"/>
        <rFont val="Calibri"/>
        <family val="2"/>
      </rPr>
      <t>Liq</t>
    </r>
    <r>
      <rPr>
        <sz val="11"/>
        <rFont val="Calibri"/>
        <family val="2"/>
      </rPr>
      <t>+H2O</t>
    </r>
    <r>
      <rPr>
        <i/>
        <vertAlign val="subscript"/>
        <sz val="11"/>
        <rFont val="Calibri"/>
        <family val="2"/>
      </rPr>
      <t>Vap</t>
    </r>
    <r>
      <rPr>
        <sz val="11"/>
        <rFont val="Calibri"/>
        <family val="2"/>
      </rPr>
      <t>) and 3-phase (H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</t>
    </r>
    <r>
      <rPr>
        <i/>
        <vertAlign val="subscript"/>
        <sz val="11"/>
        <rFont val="Calibri"/>
        <family val="2"/>
      </rPr>
      <t>Liq</t>
    </r>
    <r>
      <rPr>
        <sz val="11"/>
        <rFont val="Calibri"/>
        <family val="2"/>
      </rPr>
      <t>+CO</t>
    </r>
    <r>
      <rPr>
        <vertAlign val="subscript"/>
        <sz val="11"/>
        <rFont val="Calibri"/>
        <family val="2"/>
      </rPr>
      <t>2</t>
    </r>
    <r>
      <rPr>
        <i/>
        <vertAlign val="subscript"/>
        <sz val="11"/>
        <rFont val="Calibri"/>
        <family val="2"/>
      </rPr>
      <t>Liq</t>
    </r>
    <r>
      <rPr>
        <sz val="11"/>
        <rFont val="Calibri"/>
        <family val="2"/>
      </rPr>
      <t>+CO</t>
    </r>
    <r>
      <rPr>
        <vertAlign val="subscript"/>
        <sz val="11"/>
        <rFont val="Calibri"/>
        <family val="2"/>
      </rPr>
      <t>2</t>
    </r>
    <r>
      <rPr>
        <i/>
        <vertAlign val="subscript"/>
        <sz val="11"/>
        <rFont val="Calibri"/>
        <family val="2"/>
      </rPr>
      <t>Vap</t>
    </r>
    <r>
      <rPr>
        <sz val="11"/>
        <rFont val="Calibri"/>
        <family val="2"/>
      </rPr>
      <t>) fluid inclusions</t>
    </r>
  </si>
  <si>
    <t>n.a., not applicable</t>
  </si>
  <si>
    <r>
      <rPr>
        <vertAlign val="superscript"/>
        <sz val="10"/>
        <color theme="1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 Session specific uncertainty was enlarged to ≥2 % (in parentheses) to include long-term reproducibility of secondary standard; </t>
    </r>
  </si>
  <si>
    <t>Crystallization</t>
  </si>
  <si>
    <t>0.8 (0.01-1.52)</t>
  </si>
  <si>
    <t>0.2 (0.5)</t>
  </si>
  <si>
    <t>no</t>
  </si>
  <si>
    <t>Concordia age</t>
  </si>
  <si>
    <t>Zrn</t>
  </si>
  <si>
    <t>DD</t>
  </si>
  <si>
    <t>Cooling (?)</t>
  </si>
  <si>
    <t>2-mica schist</t>
  </si>
  <si>
    <t>n.a.</t>
  </si>
  <si>
    <t>34?</t>
  </si>
  <si>
    <t>Lower intercept</t>
  </si>
  <si>
    <t>Rt</t>
  </si>
  <si>
    <t>UCSB</t>
  </si>
  <si>
    <t>Weighted mean</t>
  </si>
  <si>
    <t>Mnz</t>
  </si>
  <si>
    <t>UCLA</t>
  </si>
  <si>
    <t>0.8 (049-1.30</t>
  </si>
  <si>
    <t>0.9 (1.5)</t>
  </si>
  <si>
    <t>yes</t>
  </si>
  <si>
    <t>SP</t>
  </si>
  <si>
    <t>Inheritance</t>
  </si>
  <si>
    <t>1.3 (0.20-2.67)</t>
  </si>
  <si>
    <t>1.7 (2.5)</t>
  </si>
  <si>
    <t>Remelting</t>
  </si>
  <si>
    <t>2-mica pegmatite mylonite</t>
  </si>
  <si>
    <r>
      <rPr>
        <b/>
        <sz val="10"/>
        <color theme="1"/>
        <rFont val="Symbol"/>
        <family val="1"/>
        <charset val="2"/>
      </rPr>
      <t>£</t>
    </r>
    <r>
      <rPr>
        <b/>
        <sz val="10"/>
        <color theme="1"/>
        <rFont val="Calibri"/>
        <family val="2"/>
        <scheme val="minor"/>
      </rPr>
      <t>24</t>
    </r>
  </si>
  <si>
    <t>UA</t>
  </si>
  <si>
    <t>Meta-granite</t>
  </si>
  <si>
    <t>1.4 (2.5)</t>
  </si>
  <si>
    <t xml:space="preserve">Crystallization </t>
  </si>
  <si>
    <t>0.9 (0.13-2.59)</t>
  </si>
  <si>
    <t>0.3 (1.5)</t>
  </si>
  <si>
    <t>0.93 (0.77-2.82)</t>
  </si>
  <si>
    <t>1.1 (2.0)</t>
  </si>
  <si>
    <t>1.49 (0.73-2.58)</t>
  </si>
  <si>
    <t>0.5 (2.5)</t>
  </si>
  <si>
    <t>Ttn</t>
  </si>
  <si>
    <t>1.9 (2.5)</t>
  </si>
  <si>
    <t>0.9  (2.0)</t>
  </si>
  <si>
    <t>Xi'an</t>
  </si>
  <si>
    <t>leucogranite (weakly deformed)</t>
  </si>
  <si>
    <t>0.63 (0.02-0.93)</t>
  </si>
  <si>
    <t>0.1 (0.4)</t>
  </si>
  <si>
    <t>uncorr</t>
  </si>
  <si>
    <t>granodiorite (weakly deformed)</t>
  </si>
  <si>
    <t>0.13 (0.04-1.34)</t>
  </si>
  <si>
    <t>2.6 (2.2)</t>
  </si>
  <si>
    <t>2-mica leucogranite (non-deformed)</t>
  </si>
  <si>
    <t>0.008 (0.007-0.009)</t>
  </si>
  <si>
    <t>0.71 (0.22-0.87)</t>
  </si>
  <si>
    <t>0.009 (007-0.015)</t>
  </si>
  <si>
    <t>0.37 (0.01-1.32)</t>
  </si>
  <si>
    <t>0.005 (0.003-0.163)</t>
  </si>
  <si>
    <t>1.6 (2.5)</t>
  </si>
  <si>
    <t>Tur leucogranite (non-deformed)</t>
  </si>
  <si>
    <t>0.004 (0.004-0.005)</t>
  </si>
  <si>
    <t>0.25 (0.06?)</t>
  </si>
  <si>
    <t>Migmatization</t>
  </si>
  <si>
    <t>0.038 (0.001-1.08)</t>
  </si>
  <si>
    <t>2.4 (2.5)</t>
  </si>
  <si>
    <t>0.006 (0.004-0.008)</t>
  </si>
  <si>
    <t>0.86 (0.04-1.17)</t>
  </si>
  <si>
    <t>0.2 (0.4)</t>
  </si>
  <si>
    <t>0.015 (0.009-0.018)</t>
  </si>
  <si>
    <t>0.04 (0.02-0.06)</t>
  </si>
  <si>
    <t>Recrystallization</t>
  </si>
  <si>
    <t>2-mica pegmatite gneiss</t>
  </si>
  <si>
    <t>0.02 (0.01-0.03)</t>
  </si>
  <si>
    <t>1.5 (0.17-2.72</t>
  </si>
  <si>
    <t>0.6 (2.2)</t>
  </si>
  <si>
    <t>1.04 (0.21-2.19)</t>
  </si>
  <si>
    <t>0.7 (2.5)</t>
  </si>
  <si>
    <t>0.040 (0.009-0.093)</t>
  </si>
  <si>
    <t>26.3–18.5</t>
  </si>
  <si>
    <t>Crystallization???</t>
  </si>
  <si>
    <t>0.43 (0.12-1.17)</t>
  </si>
  <si>
    <t>0.51 (0.16-1.21)</t>
  </si>
  <si>
    <t>0.30 (0.03-1.07)</t>
  </si>
  <si>
    <t>0.3 (0.4)</t>
  </si>
  <si>
    <t>0.30 (0.04-0.62)</t>
  </si>
  <si>
    <t>1.8 (2.5)</t>
  </si>
  <si>
    <t>0.40 (0.14-1.54)</t>
  </si>
  <si>
    <t>Meta-sub-volcanic Hbl granodiorite</t>
  </si>
  <si>
    <t>1.29 (0.24-1.95)</t>
  </si>
  <si>
    <t>0.8 (2.5)</t>
  </si>
  <si>
    <t>Geologic Interpretation</t>
  </si>
  <si>
    <t>Th/U (Median and Range)</t>
  </si>
  <si>
    <t>MSWD</t>
  </si>
  <si>
    <r>
      <t>Uncertainty</t>
    </r>
    <r>
      <rPr>
        <b/>
        <vertAlign val="superscript"/>
        <sz val="10"/>
        <color theme="1"/>
        <rFont val="Calibri"/>
        <family val="2"/>
        <scheme val="minor"/>
      </rPr>
      <t xml:space="preserve">a </t>
    </r>
    <r>
      <rPr>
        <b/>
        <sz val="10"/>
        <color theme="1"/>
        <rFont val="Calibri"/>
        <family val="2"/>
        <scheme val="minor"/>
      </rPr>
      <t>[Ma] ± 2σ, (2%)</t>
    </r>
  </si>
  <si>
    <t>Age [Ma]</t>
  </si>
  <si>
    <t># of analyses</t>
  </si>
  <si>
    <t>Comm Pb corr?</t>
  </si>
  <si>
    <t>Age type</t>
  </si>
  <si>
    <t>Mineral</t>
  </si>
  <si>
    <t>Lab</t>
  </si>
  <si>
    <r>
      <rPr>
        <b/>
        <sz val="10"/>
        <color theme="1"/>
        <rFont val="Calibri"/>
        <family val="2"/>
        <scheme val="minor"/>
      </rPr>
      <t>Table S4.</t>
    </r>
    <r>
      <rPr>
        <sz val="10"/>
        <rFont val="Calibri"/>
        <family val="2"/>
        <scheme val="minor"/>
      </rPr>
      <t xml:space="preserve"> New (U–Th)/Pb geochronologic data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</si>
  <si>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0"/>
        <rFont val="Arial"/>
        <family val="2"/>
      </rPr>
      <t xml:space="preserve"> Session specific uncertainty was enlarged to ~2 % (in parentheses) to include long-term reproducibility of secondary standard</t>
    </r>
  </si>
  <si>
    <t>28 (48)</t>
  </si>
  <si>
    <t>2 (4)</t>
  </si>
  <si>
    <t>2 (3)</t>
  </si>
  <si>
    <t>1 (4)</t>
  </si>
  <si>
    <t>71°22.245'</t>
  </si>
  <si>
    <t>36°33.184'</t>
  </si>
  <si>
    <t>6 (50)</t>
  </si>
  <si>
    <t>5 (20)</t>
  </si>
  <si>
    <t>3 (11)</t>
  </si>
  <si>
    <t>3 (4)</t>
  </si>
  <si>
    <t>1 (2)</t>
  </si>
  <si>
    <t>71°25.246'</t>
  </si>
  <si>
    <t>36°37.574'</t>
  </si>
  <si>
    <t>10 (49)</t>
  </si>
  <si>
    <t>16 (34)</t>
  </si>
  <si>
    <t>6 (13)</t>
  </si>
  <si>
    <t>3 (5)</t>
  </si>
  <si>
    <t>71°24.958'</t>
  </si>
  <si>
    <t>36°38.092'</t>
  </si>
  <si>
    <t>of spots</t>
  </si>
  <si>
    <r>
      <t xml:space="preserve"> (Ma ± 2σ) and (~</t>
    </r>
    <r>
      <rPr>
        <sz val="11"/>
        <color theme="1"/>
        <rFont val="Calibri"/>
        <family val="2"/>
      </rPr>
      <t>2%)</t>
    </r>
  </si>
  <si>
    <t>group (Ma)</t>
  </si>
  <si>
    <t xml:space="preserve"> group (Ma)</t>
  </si>
  <si>
    <t>population</t>
  </si>
  <si>
    <t>(Ma)</t>
  </si>
  <si>
    <t>(m)</t>
  </si>
  <si>
    <t>(E)</t>
  </si>
  <si>
    <t>(N)</t>
  </si>
  <si>
    <t>Number</t>
  </si>
  <si>
    <r>
      <t>Uncertainty</t>
    </r>
    <r>
      <rPr>
        <vertAlign val="superscript"/>
        <sz val="11"/>
        <color theme="1"/>
        <rFont val="Calibri"/>
        <family val="2"/>
        <scheme val="minor"/>
      </rPr>
      <t>1</t>
    </r>
  </si>
  <si>
    <t>Major age</t>
  </si>
  <si>
    <t xml:space="preserve">Youngest age </t>
  </si>
  <si>
    <t>% of</t>
  </si>
  <si>
    <t>Age peaks</t>
  </si>
  <si>
    <t xml:space="preserve">Elevation </t>
  </si>
  <si>
    <t>Longitude</t>
  </si>
  <si>
    <t>Latitude</t>
  </si>
  <si>
    <r>
      <t xml:space="preserve">Table S5. </t>
    </r>
    <r>
      <rPr>
        <sz val="11"/>
        <color theme="1"/>
        <rFont val="Calibri"/>
        <family val="2"/>
        <scheme val="minor"/>
      </rPr>
      <t>New detrital-zircon U/Pb data</t>
    </r>
  </si>
  <si>
    <t>‡Central age adopted from Stübner et al.'s (2013b) reporting of Hubbard et al.'s (1999) data, uncertainty expressed as 2σ</t>
  </si>
  <si>
    <r>
      <rPr>
        <vertAlign val="superscript"/>
        <sz val="7"/>
        <rFont val="Calibri"/>
        <family val="2"/>
        <scheme val="minor"/>
      </rPr>
      <t>i-s</t>
    </r>
    <r>
      <rPr>
        <sz val="7"/>
        <rFont val="Calibri"/>
        <family val="2"/>
        <scheme val="minor"/>
      </rPr>
      <t xml:space="preserve"> in-situ</t>
    </r>
  </si>
  <si>
    <r>
      <t xml:space="preserve">• WMA recalculated with </t>
    </r>
    <r>
      <rPr>
        <vertAlign val="superscript"/>
        <sz val="7"/>
        <rFont val="Calibri"/>
        <family val="2"/>
        <scheme val="minor"/>
      </rPr>
      <t>40</t>
    </r>
    <r>
      <rPr>
        <sz val="7"/>
        <rFont val="Calibri"/>
        <family val="2"/>
        <scheme val="minor"/>
      </rPr>
      <t>Ar/</t>
    </r>
    <r>
      <rPr>
        <vertAlign val="superscript"/>
        <sz val="7"/>
        <rFont val="Calibri"/>
        <family val="2"/>
        <scheme val="minor"/>
      </rPr>
      <t>39</t>
    </r>
    <r>
      <rPr>
        <sz val="7"/>
        <rFont val="Calibri"/>
        <family val="2"/>
        <scheme val="minor"/>
      </rPr>
      <t>Ar of IIA; other WMAs use 298.6 ± 0.3</t>
    </r>
  </si>
  <si>
    <t>50</t>
  </si>
  <si>
    <t>8.7 ± 0.3‡</t>
  </si>
  <si>
    <t>2-8 (9)</t>
  </si>
  <si>
    <t>81.2</t>
  </si>
  <si>
    <t>8.9 ± 0.15</t>
  </si>
  <si>
    <t>180–250</t>
  </si>
  <si>
    <t>Bt</t>
  </si>
  <si>
    <t>MIT/furnace</t>
  </si>
  <si>
    <t>20.5 ± 0.6</t>
  </si>
  <si>
    <t>Amp, 2</t>
  </si>
  <si>
    <t>22.0 ± 1.8‡</t>
  </si>
  <si>
    <t>2-10 (10)</t>
  </si>
  <si>
    <t>99.3</t>
  </si>
  <si>
    <t>22.2 ± 0.65</t>
  </si>
  <si>
    <t>Amp, 1</t>
  </si>
  <si>
    <t>18.8 ± 0.2‡</t>
  </si>
  <si>
    <t>11-11 (11)</t>
  </si>
  <si>
    <t>100</t>
  </si>
  <si>
    <t>18.3 ± 0.1</t>
  </si>
  <si>
    <t>17.4 ± 0.1</t>
  </si>
  <si>
    <t>big</t>
  </si>
  <si>
    <t>Phl, 2</t>
  </si>
  <si>
    <r>
      <t>17.0 ± 3.5</t>
    </r>
    <r>
      <rPr>
        <sz val="7"/>
        <color rgb="FF0070C0"/>
        <rFont val="Calibri"/>
        <family val="2"/>
      </rPr>
      <t>‡</t>
    </r>
  </si>
  <si>
    <t>10-11 (11)</t>
  </si>
  <si>
    <t>61.9</t>
  </si>
  <si>
    <t>16.8 ± 0.15</t>
  </si>
  <si>
    <t>Phl, 1</t>
  </si>
  <si>
    <r>
      <t>10.2 ± 0.3</t>
    </r>
    <r>
      <rPr>
        <sz val="7"/>
        <color rgb="FF0070C0"/>
        <rFont val="Calibri"/>
        <family val="2"/>
      </rPr>
      <t>‡</t>
    </r>
  </si>
  <si>
    <t>1-8 (8)</t>
  </si>
  <si>
    <t>10.2 ± 0.15</t>
  </si>
  <si>
    <t>60</t>
  </si>
  <si>
    <t>6.39 ± 0.1</t>
  </si>
  <si>
    <t>8-23 (26)</t>
  </si>
  <si>
    <t>94.6</t>
  </si>
  <si>
    <t>299 ± 11</t>
  </si>
  <si>
    <t>0.23</t>
  </si>
  <si>
    <t>6.36 ± 0.19</t>
  </si>
  <si>
    <t>6.39 ± 0.08</t>
  </si>
  <si>
    <t>80-250</t>
  </si>
  <si>
    <t>2.72</t>
  </si>
  <si>
    <t>ALF CO2 laser</t>
  </si>
  <si>
    <t>5.46 ± 0.10</t>
  </si>
  <si>
    <t>5-16 (23)</t>
  </si>
  <si>
    <t>77.4</t>
  </si>
  <si>
    <t>296 ± 3</t>
  </si>
  <si>
    <t>0.045</t>
  </si>
  <si>
    <t>5.46 ± 0.30</t>
  </si>
  <si>
    <t>5.46 ± 0.06</t>
  </si>
  <si>
    <t>2.34</t>
  </si>
  <si>
    <t>5.5 ± 0.1</t>
  </si>
  <si>
    <t>6-24 (26)</t>
  </si>
  <si>
    <t>90.9</t>
  </si>
  <si>
    <t>300 17</t>
  </si>
  <si>
    <t>0.13</t>
  </si>
  <si>
    <t>5.48 ± 0.26</t>
  </si>
  <si>
    <t>5.51 ± 0.08</t>
  </si>
  <si>
    <t>2.52</t>
  </si>
  <si>
    <t>5.18 ± 0.10</t>
  </si>
  <si>
    <t>4-24 (26)</t>
  </si>
  <si>
    <t>97.8</t>
  </si>
  <si>
    <t>293 ± 38</t>
  </si>
  <si>
    <t>0.20</t>
  </si>
  <si>
    <t>5.19 ± 0.26</t>
  </si>
  <si>
    <t>5.17 ± 0.09</t>
  </si>
  <si>
    <t>2.63</t>
  </si>
  <si>
    <t xml:space="preserve">8.6 ± 0.1 </t>
  </si>
  <si>
    <t>8–22 (26)</t>
  </si>
  <si>
    <t>320 ± 66</t>
  </si>
  <si>
    <t>8.51 ± 0.48</t>
  </si>
  <si>
    <t>8.64 ± 0.07</t>
  </si>
  <si>
    <t>80–250</t>
  </si>
  <si>
    <r>
      <t>ALF CO</t>
    </r>
    <r>
      <rPr>
        <vertAlign val="subscript"/>
        <sz val="7"/>
        <color rgb="FFFF0000"/>
        <rFont val="Calibri"/>
        <family val="2"/>
        <scheme val="minor"/>
      </rPr>
      <t>2</t>
    </r>
    <r>
      <rPr>
        <sz val="7"/>
        <color rgb="FFFF0000"/>
        <rFont val="Calibri"/>
        <family val="2"/>
        <scheme val="minor"/>
      </rPr>
      <t xml:space="preserve"> laser</t>
    </r>
  </si>
  <si>
    <t>13.2 ± 0.5</t>
  </si>
  <si>
    <t>4-17 (17)</t>
  </si>
  <si>
    <t>98</t>
  </si>
  <si>
    <t>252 ± 45</t>
  </si>
  <si>
    <t>0.38</t>
  </si>
  <si>
    <t>13.76 ± 0.74</t>
  </si>
  <si>
    <t>13.09 ± 0.06</t>
  </si>
  <si>
    <t>2.19</t>
  </si>
  <si>
    <t>Wm</t>
  </si>
  <si>
    <t>10.3 ± 0.2</t>
  </si>
  <si>
    <t>3-24 (25)</t>
  </si>
  <si>
    <t>300 ± 9</t>
  </si>
  <si>
    <t>0.40</t>
  </si>
  <si>
    <t>10.29 ± 0.30</t>
  </si>
  <si>
    <t>10.39 ± 0.07</t>
  </si>
  <si>
    <t>3.08</t>
  </si>
  <si>
    <t>10.0 ± 0.1; loss profile to &lt;7</t>
  </si>
  <si>
    <t>6-13 (13)</t>
  </si>
  <si>
    <t>295 ± 2</t>
  </si>
  <si>
    <t>0.29</t>
  </si>
  <si>
    <t>10.06 ± 0.11</t>
  </si>
  <si>
    <t>10.05 ± 0.04</t>
  </si>
  <si>
    <t>1.0</t>
  </si>
  <si>
    <t>ALF furnace</t>
  </si>
  <si>
    <t>15.2 ± 0.1</t>
  </si>
  <si>
    <t>5-28 (29)</t>
  </si>
  <si>
    <t>95.2</t>
  </si>
  <si>
    <t>295 ± 45</t>
  </si>
  <si>
    <t>0.087</t>
  </si>
  <si>
    <t xml:space="preserve">15.2 ± 1.2 </t>
  </si>
  <si>
    <t>15.16 ± 0.08</t>
  </si>
  <si>
    <t>2.27</t>
  </si>
  <si>
    <t>15 ± 1</t>
  </si>
  <si>
    <t>11-16 (23)</t>
  </si>
  <si>
    <t>42.2</t>
  </si>
  <si>
    <t>291.7 ± 2.9</t>
  </si>
  <si>
    <t>14/5.4</t>
  </si>
  <si>
    <t>15.58  ± 0.25</t>
  </si>
  <si>
    <r>
      <t xml:space="preserve">15.34 </t>
    </r>
    <r>
      <rPr>
        <sz val="7"/>
        <rFont val="Calibri"/>
        <family val="2"/>
      </rPr>
      <t>±</t>
    </r>
    <r>
      <rPr>
        <sz val="8.0500000000000007"/>
        <rFont val="Calibri"/>
        <family val="2"/>
      </rPr>
      <t xml:space="preserve"> 0.40</t>
    </r>
  </si>
  <si>
    <t>~250</t>
  </si>
  <si>
    <t xml:space="preserve">12.0 ± 0.5 </t>
  </si>
  <si>
    <t>4–18 (18)</t>
  </si>
  <si>
    <t>299.6 ± 4.1</t>
  </si>
  <si>
    <t>12.04 ± 0.19</t>
  </si>
  <si>
    <t>12.04 ± 0.04</t>
  </si>
  <si>
    <t xml:space="preserve">12.0 ± 0.7 </t>
  </si>
  <si>
    <t>3–13 (15)</t>
  </si>
  <si>
    <t>295 ± 12</t>
  </si>
  <si>
    <t>11.98 ± 0.56</t>
  </si>
  <si>
    <t>12.08 ± 0.37</t>
  </si>
  <si>
    <t xml:space="preserve">10.93 ± 0.04 </t>
  </si>
  <si>
    <t>7–24 (25)</t>
  </si>
  <si>
    <t>296 ± 10</t>
  </si>
  <si>
    <t>10.94 ± 0.25</t>
  </si>
  <si>
    <t>10.93 ± 0.08</t>
  </si>
  <si>
    <t xml:space="preserve">13.30 ± 0.25 </t>
  </si>
  <si>
    <t>3–29 (31)</t>
  </si>
  <si>
    <t>293 ± 3</t>
  </si>
  <si>
    <t>13.30 ± 0.25</t>
  </si>
  <si>
    <t xml:space="preserve">9.7 ± 0.5 </t>
  </si>
  <si>
    <t>3–18 (19)</t>
  </si>
  <si>
    <t>288 ± 25</t>
  </si>
  <si>
    <t>9.71 ± 0.36</t>
  </si>
  <si>
    <t>9.60 ± 0.09</t>
  </si>
  <si>
    <t xml:space="preserve">13.3 ± 0.3 ; loss profile to &lt; 8 </t>
  </si>
  <si>
    <t>6–12 (13)</t>
  </si>
  <si>
    <t>302 ± 24</t>
  </si>
  <si>
    <t>13.21 ± 0.36</t>
  </si>
  <si>
    <t>13.23 ± 0.05</t>
  </si>
  <si>
    <t>na</t>
  </si>
  <si>
    <t xml:space="preserve">12.8 ± 0.2 ; loss profile to 6.2 ± 3.9 </t>
  </si>
  <si>
    <t>4–22 (25)</t>
  </si>
  <si>
    <t>295 ± 6</t>
  </si>
  <si>
    <t>12.81 ± 0.21</t>
  </si>
  <si>
    <t>12.81 ± 0.03</t>
  </si>
  <si>
    <t xml:space="preserve">11.03 ± 0.10 </t>
  </si>
  <si>
    <t>10–25 (26)</t>
  </si>
  <si>
    <t>296 ± 1</t>
  </si>
  <si>
    <t>11.04 ± 0.10</t>
  </si>
  <si>
    <t>11.02 ± 0.03</t>
  </si>
  <si>
    <t xml:space="preserve">15.0 ± 0.5 </t>
  </si>
  <si>
    <t>5–17 (17)</t>
  </si>
  <si>
    <t>287 ± 14</t>
  </si>
  <si>
    <t>15.01 ± 0.90</t>
  </si>
  <si>
    <t>14.57 ± 0.15</t>
  </si>
  <si>
    <t xml:space="preserve">8.9 ± 0.1 , loss to ~5 </t>
  </si>
  <si>
    <t>4–16 (17)</t>
  </si>
  <si>
    <t>291 ± 7</t>
  </si>
  <si>
    <t>8.95 ± 0.26</t>
  </si>
  <si>
    <t>8.87 ± 0.07</t>
  </si>
  <si>
    <t xml:space="preserve">9.6 ± 0.5 ; loss profile to 4.6 ± 2.5 </t>
  </si>
  <si>
    <t>9–17 (18)</t>
  </si>
  <si>
    <t>289 ± 27</t>
  </si>
  <si>
    <t>9.71 ± 0.79</t>
  </si>
  <si>
    <t>9.55 ± 0.12</t>
  </si>
  <si>
    <t>26****</t>
  </si>
  <si>
    <t xml:space="preserve">6.3 ± 0.5 </t>
  </si>
  <si>
    <t>4–20 (27)</t>
  </si>
  <si>
    <t>293 ± 7</t>
  </si>
  <si>
    <t>6.34 ± 0.74</t>
  </si>
  <si>
    <t>6.15 ± 0.25</t>
  </si>
  <si>
    <t>Bt-low-T</t>
  </si>
  <si>
    <t xml:space="preserve">10 ± 1 ; oldest step ~13.5 </t>
  </si>
  <si>
    <t>23–26 (27)</t>
  </si>
  <si>
    <t>213 ± 120</t>
  </si>
  <si>
    <t>10.6 ± 1.6</t>
  </si>
  <si>
    <t>9.57 ± 0.1</t>
  </si>
  <si>
    <t>Bt-high-T</t>
  </si>
  <si>
    <t xml:space="preserve">10 ± 1 ; loss profile to ~4.6 </t>
  </si>
  <si>
    <t>11–26 (27)</t>
  </si>
  <si>
    <t>306 ± 6</t>
  </si>
  <si>
    <t>9.49 ± 0.53</t>
  </si>
  <si>
    <t>10.51 ± 0.09</t>
  </si>
  <si>
    <t>11.0 ± 0.5 , low-T plateau</t>
  </si>
  <si>
    <t>2–19 (27)</t>
  </si>
  <si>
    <t>295 ± 5</t>
  </si>
  <si>
    <t>11.02 ± 0.81</t>
  </si>
  <si>
    <t>10.98 ± 0.28</t>
  </si>
  <si>
    <t>12.45 ± 0.15 , high-T plateau</t>
  </si>
  <si>
    <t>21–26 (27)</t>
  </si>
  <si>
    <t>292 ± 24</t>
  </si>
  <si>
    <t>12.49 ± 0.66</t>
  </si>
  <si>
    <t>12.42 ± 0.08</t>
  </si>
  <si>
    <t xml:space="preserve">6.15 ± 0.20 </t>
  </si>
  <si>
    <t>6–24 (25)</t>
  </si>
  <si>
    <t>289 ± 19</t>
  </si>
  <si>
    <t>6.15 ± 0.48</t>
  </si>
  <si>
    <t>6.15 ± 0.12</t>
  </si>
  <si>
    <t xml:space="preserve">8.0 ± 1.0 , two steps at 10.32 ± 0.21 </t>
  </si>
  <si>
    <t>5–9 (14)</t>
  </si>
  <si>
    <t>293 ± 6</t>
  </si>
  <si>
    <t>8.06 ± 0.52</t>
  </si>
  <si>
    <t>7.90 ± 0.37</t>
  </si>
  <si>
    <t xml:space="preserve">6.1 ± 0.5 </t>
  </si>
  <si>
    <t>2–14 (17)</t>
  </si>
  <si>
    <t>295 ± 16</t>
  </si>
  <si>
    <t>6.09 ± 0.59</t>
  </si>
  <si>
    <t>6.12 ± 0.12</t>
  </si>
  <si>
    <t xml:space="preserve">12.4 ± 1.0 </t>
  </si>
  <si>
    <t>6–17 (20</t>
  </si>
  <si>
    <t>298 ± 9</t>
  </si>
  <si>
    <t>12.41 ± 0.32</t>
  </si>
  <si>
    <t>12.42 ± 0.24</t>
  </si>
  <si>
    <t>20</t>
  </si>
  <si>
    <t xml:space="preserve">18.25 ± 0.50 </t>
  </si>
  <si>
    <t>6–20 (21)</t>
  </si>
  <si>
    <t>291 ± 63</t>
  </si>
  <si>
    <t>18.33 ± 0.52</t>
  </si>
  <si>
    <t>18.25 ± 0.25</t>
  </si>
  <si>
    <t>18-27 (29)</t>
  </si>
  <si>
    <t>26.9</t>
  </si>
  <si>
    <t>330 ± 47</t>
  </si>
  <si>
    <t>12.9 ± 1.6</t>
  </si>
  <si>
    <t>Kfs</t>
  </si>
  <si>
    <t>10-17 (29)</t>
  </si>
  <si>
    <t xml:space="preserve">22.7 </t>
  </si>
  <si>
    <t>296 ± 22</t>
  </si>
  <si>
    <t>0.55</t>
  </si>
  <si>
    <t>12.7 ± 1.0</t>
  </si>
  <si>
    <t>12.9 ± 0.5</t>
  </si>
  <si>
    <t>8-27 (29)</t>
  </si>
  <si>
    <t>51.2</t>
  </si>
  <si>
    <t>303 ± 17</t>
  </si>
  <si>
    <t>0.98/1.02</t>
  </si>
  <si>
    <t>13.10 ± 0.68</t>
  </si>
  <si>
    <r>
      <t xml:space="preserve">13.24 </t>
    </r>
    <r>
      <rPr>
        <sz val="7"/>
        <rFont val="Calibri"/>
        <family val="2"/>
      </rPr>
      <t>±</t>
    </r>
    <r>
      <rPr>
        <sz val="8.0500000000000007"/>
        <rFont val="Calibri"/>
        <family val="2"/>
      </rPr>
      <t xml:space="preserve"> 0.19</t>
    </r>
  </si>
  <si>
    <t xml:space="preserve">19.5 ± 0.3 </t>
  </si>
  <si>
    <t>4–19 (19)</t>
  </si>
  <si>
    <t>309 ± 13</t>
  </si>
  <si>
    <t>19.45 ± 0.33</t>
  </si>
  <si>
    <t>19.62 ± 0.18</t>
  </si>
  <si>
    <t xml:space="preserve">15.2 ± 0.3 , two steps at 7.3 ± 1.9 </t>
  </si>
  <si>
    <t>6–27 (29)</t>
  </si>
  <si>
    <t>293 ± 31</t>
  </si>
  <si>
    <t>15.03 ± 0.18</t>
  </si>
  <si>
    <t>15.24 ± 0.03</t>
  </si>
  <si>
    <t>ALF/Furnace</t>
  </si>
  <si>
    <t xml:space="preserve">15.8 ± 0.2 ; two steps at 3.2 ± 2.8 </t>
  </si>
  <si>
    <t>6–13 (16)</t>
  </si>
  <si>
    <t>283 ± 24</t>
  </si>
  <si>
    <t>15.99 ± 0.42</t>
  </si>
  <si>
    <t>15.78 ± 0.21</t>
  </si>
  <si>
    <t xml:space="preserve">15.9 ± 0.5 </t>
  </si>
  <si>
    <t>11–21 (29)</t>
  </si>
  <si>
    <t>566 ± 830</t>
  </si>
  <si>
    <t>13.1 ± 2.5</t>
  </si>
  <si>
    <t>15.93 ± 0.21</t>
  </si>
  <si>
    <t xml:space="preserve">16.6 ± 0.1 </t>
  </si>
  <si>
    <t>4–16 (18)</t>
  </si>
  <si>
    <t>294 ± 6</t>
  </si>
  <si>
    <t>16.64 ± 0.26</t>
  </si>
  <si>
    <t>16.56 ± 0.07</t>
  </si>
  <si>
    <t xml:space="preserve">18.85 ± 0.20 </t>
  </si>
  <si>
    <t>280 ± 29</t>
  </si>
  <si>
    <t>18.95 ± 0.29</t>
  </si>
  <si>
    <t>18.79 ± 0.10</t>
  </si>
  <si>
    <t>11.7 ± 2.6</t>
  </si>
  <si>
    <t>3-5 (16)</t>
  </si>
  <si>
    <t>601 ± 340</t>
  </si>
  <si>
    <t>0.025/0.050</t>
  </si>
  <si>
    <t>12 ± 16</t>
  </si>
  <si>
    <r>
      <t>11.7 ± 1.3</t>
    </r>
    <r>
      <rPr>
        <sz val="7"/>
        <rFont val="Calibri"/>
        <family val="2"/>
      </rPr>
      <t>•</t>
    </r>
  </si>
  <si>
    <t>15.8 ± 0.3</t>
  </si>
  <si>
    <t>4-16 (16)</t>
  </si>
  <si>
    <t>301 ± 47</t>
  </si>
  <si>
    <t>0.37/0.40</t>
  </si>
  <si>
    <t>15.7 5± 0.76</t>
  </si>
  <si>
    <t>15.77 ± 0.16</t>
  </si>
  <si>
    <t>16.5 ± 0.3</t>
  </si>
  <si>
    <t>4-17 (18)</t>
  </si>
  <si>
    <t>308 ± 64</t>
  </si>
  <si>
    <t>0.29/0.32</t>
  </si>
  <si>
    <t>16.51 ± 0.43</t>
  </si>
  <si>
    <t>16.53 ± 0.15</t>
  </si>
  <si>
    <t>Ms</t>
  </si>
  <si>
    <r>
      <t>ALF CO</t>
    </r>
    <r>
      <rPr>
        <vertAlign val="subscript"/>
        <sz val="7"/>
        <rFont val="Calibri"/>
        <family val="2"/>
        <scheme val="minor"/>
      </rPr>
      <t>2</t>
    </r>
    <r>
      <rPr>
        <sz val="7"/>
        <rFont val="Calibri"/>
        <family val="2"/>
        <scheme val="minor"/>
      </rPr>
      <t xml:space="preserve"> laser</t>
    </r>
  </si>
  <si>
    <t>South Pamir shear zone, hanging wall (Zebak-basin conglomerates)</t>
  </si>
  <si>
    <t>13.4 ± 0.4</t>
  </si>
  <si>
    <t>4-13 (16)</t>
  </si>
  <si>
    <t>285 ± 24</t>
  </si>
  <si>
    <t>0.46/0.38</t>
  </si>
  <si>
    <t>13.76 ± 0.83</t>
  </si>
  <si>
    <t>13.33 ± 0.18</t>
  </si>
  <si>
    <t>16.6 ± 0.5</t>
  </si>
  <si>
    <t>5-13 (16)</t>
  </si>
  <si>
    <t>270 ± 62</t>
  </si>
  <si>
    <t>0.22/0.16</t>
  </si>
  <si>
    <t>17.5 ± 2.2</t>
  </si>
  <si>
    <t>16.59 ± 0.24</t>
  </si>
  <si>
    <t>16.7 ± 6.0</t>
  </si>
  <si>
    <t>17-29 (29)</t>
  </si>
  <si>
    <t>396 ± 12</t>
  </si>
  <si>
    <t>n.a./16</t>
  </si>
  <si>
    <t>16.7 ± 3.0</t>
  </si>
  <si>
    <t>w.r. (pseudotachyllite)</t>
  </si>
  <si>
    <t>6.6 ± 2.4</t>
  </si>
  <si>
    <t>8-15 (29)</t>
  </si>
  <si>
    <t>357.7 ± 6.4</t>
  </si>
  <si>
    <t>n.a./2.9</t>
  </si>
  <si>
    <t>6.6 ± 1.2</t>
  </si>
  <si>
    <t>~275</t>
  </si>
  <si>
    <t>11.4 ± 0.4</t>
  </si>
  <si>
    <t>5-15 (23)</t>
  </si>
  <si>
    <t>707 ± 46</t>
  </si>
  <si>
    <t>0.50/0.56</t>
  </si>
  <si>
    <t>11.39 ± 0.17</t>
  </si>
  <si>
    <t>11.38 ± 0.07•</t>
  </si>
  <si>
    <t>250-500</t>
  </si>
  <si>
    <t>12.25 ± 0.60</t>
  </si>
  <si>
    <t>5-15 (16)</t>
  </si>
  <si>
    <t>298 ± 25</t>
  </si>
  <si>
    <t>0.13/0.15</t>
  </si>
  <si>
    <t>12.3 ± 1.8</t>
  </si>
  <si>
    <t>12.21 ± 0.27</t>
  </si>
  <si>
    <t>80-500</t>
  </si>
  <si>
    <t>14.45 ± 0.30</t>
  </si>
  <si>
    <t>1-18 (18)</t>
  </si>
  <si>
    <t>300 ± 42</t>
  </si>
  <si>
    <t>0.15/0.16</t>
  </si>
  <si>
    <t>14.45 ± 0.27</t>
  </si>
  <si>
    <t>14.44 ± 0.12</t>
  </si>
  <si>
    <t>16.1 ± 1.0</t>
  </si>
  <si>
    <t>1-6 (12)</t>
  </si>
  <si>
    <t>293 ± 9</t>
  </si>
  <si>
    <t>16.11 ± 0.26</t>
  </si>
  <si>
    <t>16.07 ± 0.09</t>
  </si>
  <si>
    <t>15.5 ± 0.5</t>
  </si>
  <si>
    <t>1-22 (36)</t>
  </si>
  <si>
    <t>299 ± 9</t>
  </si>
  <si>
    <t>15.52 ± 0.32</t>
  </si>
  <si>
    <t>15.53 ± 0.21</t>
  </si>
  <si>
    <t xml:space="preserve">13.0 ± 0.3 </t>
  </si>
  <si>
    <t>6-25 (26)</t>
  </si>
  <si>
    <t>281 ± 24</t>
  </si>
  <si>
    <t>0.19</t>
  </si>
  <si>
    <t>13.25 ± 0.64</t>
  </si>
  <si>
    <t>12.88 ± 0.13</t>
  </si>
  <si>
    <t>2.5</t>
  </si>
  <si>
    <t xml:space="preserve">13.75 ± 0.20 </t>
  </si>
  <si>
    <t>4-32 (33)</t>
  </si>
  <si>
    <t>308 99</t>
  </si>
  <si>
    <t>0.091</t>
  </si>
  <si>
    <t>13.72 ± 0.82</t>
  </si>
  <si>
    <t>13.76 ± 0.10</t>
  </si>
  <si>
    <t>2.61</t>
  </si>
  <si>
    <t>~200</t>
  </si>
  <si>
    <t>10.4 ± 1.5</t>
  </si>
  <si>
    <t>5-12 (16)</t>
  </si>
  <si>
    <t>1878 ± 440</t>
  </si>
  <si>
    <t>0.22/0.25</t>
  </si>
  <si>
    <t>10.41  ± 0.89</t>
  </si>
  <si>
    <t>10.40 ± 0.23•</t>
  </si>
  <si>
    <t>Kfs+Pl</t>
  </si>
  <si>
    <t>13.56 ± 0.34</t>
  </si>
  <si>
    <t>1-16 (16)</t>
  </si>
  <si>
    <t>312 ± 96</t>
  </si>
  <si>
    <t>0.102/0.104</t>
  </si>
  <si>
    <t>13.4 ± 1.3</t>
  </si>
  <si>
    <t>13.56 ± 0.17</t>
  </si>
  <si>
    <t xml:space="preserve">14.2 ± 0.2 </t>
  </si>
  <si>
    <t>5-24 (26)</t>
  </si>
  <si>
    <t>293 ± 7</t>
  </si>
  <si>
    <t>0.39</t>
  </si>
  <si>
    <t>14.23 ± 0.25</t>
  </si>
  <si>
    <t>14.13 ± 0.11</t>
  </si>
  <si>
    <t xml:space="preserve">15.1 ± 0.1 </t>
  </si>
  <si>
    <t>4-29(29)</t>
  </si>
  <si>
    <t>361 ± 100</t>
  </si>
  <si>
    <t>0.12</t>
  </si>
  <si>
    <t>14.97 ± 0.46</t>
  </si>
  <si>
    <t>15.16 ± 0.09</t>
  </si>
  <si>
    <t>2.28</t>
  </si>
  <si>
    <t>12.8 ± 1.0</t>
  </si>
  <si>
    <t>5-20 (23)</t>
  </si>
  <si>
    <t>471 ± 54</t>
  </si>
  <si>
    <t>0.092/0.119</t>
  </si>
  <si>
    <t>12.78 ± 0.53</t>
  </si>
  <si>
    <t>12.77 ± 0.22</t>
  </si>
  <si>
    <t>Kfs - intermediate T</t>
  </si>
  <si>
    <t>~300</t>
  </si>
  <si>
    <t>20 ± 2</t>
  </si>
  <si>
    <t>21-23 (23)</t>
  </si>
  <si>
    <t>258 ± 25</t>
  </si>
  <si>
    <t>3.2/0.35</t>
  </si>
  <si>
    <t>20.55 ± 0.58</t>
  </si>
  <si>
    <t>19.60 ± 0.08</t>
  </si>
  <si>
    <t>Kfs - high T</t>
  </si>
  <si>
    <t>Alf furnace</t>
  </si>
  <si>
    <t>14.1 ± 0.32</t>
  </si>
  <si>
    <t>5-18 (18)</t>
  </si>
  <si>
    <t>296 ± 10</t>
  </si>
  <si>
    <t>0.083/0.078</t>
  </si>
  <si>
    <t>14.17 ± 0.40</t>
  </si>
  <si>
    <t>14.10 ± 0.16</t>
  </si>
  <si>
    <t>18.15 ± 0.15</t>
  </si>
  <si>
    <t>295 ± 6</t>
  </si>
  <si>
    <t>0.27</t>
  </si>
  <si>
    <t>18.18 ± 0.45</t>
  </si>
  <si>
    <t>18.11 ± 0.10</t>
  </si>
  <si>
    <t>2.39</t>
  </si>
  <si>
    <t>15.15 ± 0.32</t>
  </si>
  <si>
    <t>6-18 (18)</t>
  </si>
  <si>
    <t>297 ± 13</t>
  </si>
  <si>
    <t>0.116/0.12</t>
  </si>
  <si>
    <t>15.22 ± 0.47</t>
  </si>
  <si>
    <t>15.15  ± 0.16</t>
  </si>
  <si>
    <t>14.2 ± 0.5</t>
  </si>
  <si>
    <t>11-25 (25)</t>
  </si>
  <si>
    <t>289 ± 13</t>
  </si>
  <si>
    <t>0.20/0.053</t>
  </si>
  <si>
    <t>15.8 ± 2.2</t>
  </si>
  <si>
    <t>14.20 ± 0.24</t>
  </si>
  <si>
    <t>16.6 ± 0.3</t>
  </si>
  <si>
    <t>283 ± 31</t>
  </si>
  <si>
    <t>0.77</t>
  </si>
  <si>
    <t>16.82 ± 0.89</t>
  </si>
  <si>
    <t>16.53 ± 0.01</t>
  </si>
  <si>
    <t>1.58</t>
  </si>
  <si>
    <t>37.3 ± 0.5</t>
  </si>
  <si>
    <t>3-21 (21)</t>
  </si>
  <si>
    <t>291 ± 18</t>
  </si>
  <si>
    <t>0.088/0.055</t>
  </si>
  <si>
    <t>37.47 ± 0.56</t>
  </si>
  <si>
    <t>37.26 ± 0.22</t>
  </si>
  <si>
    <t xml:space="preserve">50.0 ± 1.5 </t>
  </si>
  <si>
    <t>4-21 (23)</t>
  </si>
  <si>
    <t>360 ± 200</t>
  </si>
  <si>
    <t>0.84/0.91</t>
  </si>
  <si>
    <t>49.7 ± 7.1</t>
  </si>
  <si>
    <t>50.88 ± 0.27</t>
  </si>
  <si>
    <t>30.95 ± 0.50</t>
  </si>
  <si>
    <t>298.2 ± 8.3</t>
  </si>
  <si>
    <t>0.66/0.91</t>
  </si>
  <si>
    <t>30.97 ± 0.54</t>
  </si>
  <si>
    <t>30.92 ± 0.20</t>
  </si>
  <si>
    <t>12.9 ± 4.0</t>
  </si>
  <si>
    <t>11-17 (48)</t>
  </si>
  <si>
    <t>1213 ± 200</t>
  </si>
  <si>
    <t>0.15/0.18</t>
  </si>
  <si>
    <t>12.9 ± 2.1</t>
  </si>
  <si>
    <t>12.93 ± 0.19•</t>
  </si>
  <si>
    <t>Kfs - low T</t>
  </si>
  <si>
    <t>17.9 ± 1.0</t>
  </si>
  <si>
    <t>18-20 (48)</t>
  </si>
  <si>
    <t>502 ± 26</t>
  </si>
  <si>
    <t>0.0043/0.0087</t>
  </si>
  <si>
    <t>17.91 ± 0.53</t>
  </si>
  <si>
    <t>17.89  ± 0.12 •</t>
  </si>
  <si>
    <t>24.2 ± 5.0</t>
  </si>
  <si>
    <t>35-39 (48)</t>
  </si>
  <si>
    <t>782 ± 72</t>
  </si>
  <si>
    <t>4.2/6.2</t>
  </si>
  <si>
    <t xml:space="preserve">24.2 ± 3.4 </t>
  </si>
  <si>
    <t>24.17 ± 0.52•</t>
  </si>
  <si>
    <t>41.85 ± 0.50</t>
  </si>
  <si>
    <t>4-18 (21)</t>
  </si>
  <si>
    <t>295 ± 9</t>
  </si>
  <si>
    <t>0.99/1.09</t>
  </si>
  <si>
    <t>41.95 ± 0.48</t>
  </si>
  <si>
    <t>41.80 ± 0.20</t>
  </si>
  <si>
    <t xml:space="preserve">~25-65 </t>
  </si>
  <si>
    <t>n.a</t>
  </si>
  <si>
    <t>n.a./n.a.</t>
  </si>
  <si>
    <t>Amp &amp; Bt</t>
  </si>
  <si>
    <t xml:space="preserve">12.97 ± 0.15 </t>
  </si>
  <si>
    <t>89</t>
  </si>
  <si>
    <t>293 ± 4</t>
  </si>
  <si>
    <t>0.37</t>
  </si>
  <si>
    <t>12.98 ± 0.15</t>
  </si>
  <si>
    <t>12.96 ± 0.06</t>
  </si>
  <si>
    <t>1.1</t>
  </si>
  <si>
    <t>34.35 ± 1.60</t>
  </si>
  <si>
    <t>1-12 (12)</t>
  </si>
  <si>
    <t>297 ± 64</t>
  </si>
  <si>
    <t>0.109/0.120</t>
  </si>
  <si>
    <t>34.4 ± 2.1</t>
  </si>
  <si>
    <t>34.31 ± 0.78</t>
  </si>
  <si>
    <t>48.8 ± 1.0</t>
  </si>
  <si>
    <t>2-17 (21)</t>
  </si>
  <si>
    <t>291.0 ± 9.3</t>
  </si>
  <si>
    <t>1.4/1.7</t>
  </si>
  <si>
    <t>49.02 ± 0.52</t>
  </si>
  <si>
    <t>48.77 ± 0.25</t>
  </si>
  <si>
    <t>27.4 ± 1.0</t>
  </si>
  <si>
    <t>1-20 (20)</t>
  </si>
  <si>
    <t>404 ± 150</t>
  </si>
  <si>
    <t>0.23/0.070</t>
  </si>
  <si>
    <t>27.04 ± 0.83</t>
  </si>
  <si>
    <t>27.39 ± 0.20</t>
  </si>
  <si>
    <t>40 ± 1</t>
  </si>
  <si>
    <t>1-9 (16)</t>
  </si>
  <si>
    <t>281 ± 13</t>
  </si>
  <si>
    <t>1.19/0.55</t>
  </si>
  <si>
    <t>40.34 ± 0.59</t>
  </si>
  <si>
    <t>39.69 ± 0.23</t>
  </si>
  <si>
    <t>13.1 ± 1.5</t>
  </si>
  <si>
    <t>3-6 (20)</t>
  </si>
  <si>
    <t>16.7</t>
  </si>
  <si>
    <t>356 ± 27</t>
  </si>
  <si>
    <t>1.6/2.5</t>
  </si>
  <si>
    <t>13.12 ± 0.85</t>
  </si>
  <si>
    <t>13.11 ± 0.15•</t>
  </si>
  <si>
    <t>~225</t>
  </si>
  <si>
    <t>15.3 ± 1.0</t>
  </si>
  <si>
    <t>9-13 (20)</t>
  </si>
  <si>
    <t>33.5</t>
  </si>
  <si>
    <t>417 ± 11</t>
  </si>
  <si>
    <t>1.8/2.5</t>
  </si>
  <si>
    <t>15.29 ± 0.40</t>
  </si>
  <si>
    <t>15.28 ± 0.11•</t>
  </si>
  <si>
    <t>Kfs - medium T</t>
  </si>
  <si>
    <t>22.8 ± 1.2</t>
  </si>
  <si>
    <t>15-20 (20)</t>
  </si>
  <si>
    <t>29.5</t>
  </si>
  <si>
    <t>382 ± 25</t>
  </si>
  <si>
    <t>0.90/1.15</t>
  </si>
  <si>
    <t>22.86 ± 0.58</t>
  </si>
  <si>
    <t>22.83 ± 0.11•</t>
  </si>
  <si>
    <t>30.5 ± 1.0</t>
  </si>
  <si>
    <t>1-30(30)</t>
  </si>
  <si>
    <t>294 ± 38</t>
  </si>
  <si>
    <t>0.16</t>
  </si>
  <si>
    <t>30.6 ± 1.2</t>
  </si>
  <si>
    <t>30.46 ± 0.11</t>
  </si>
  <si>
    <t>2.48</t>
  </si>
  <si>
    <t>39.8 ± 1.0</t>
  </si>
  <si>
    <t>4-10 (17)</t>
  </si>
  <si>
    <t>285 ± 33</t>
  </si>
  <si>
    <t>0.67/0.76</t>
  </si>
  <si>
    <t>39.94 ± 0.70</t>
  </si>
  <si>
    <t>39.64 ± 0.20</t>
  </si>
  <si>
    <t>42.1 ± 1.5</t>
  </si>
  <si>
    <t>302 ± 25</t>
  </si>
  <si>
    <t>2.9/3.4</t>
  </si>
  <si>
    <t>42.12 ± 0.68</t>
  </si>
  <si>
    <t>42.14 ± 0.53</t>
  </si>
  <si>
    <t>19.5 ± 3.0</t>
  </si>
  <si>
    <t>4-13 (13)</t>
  </si>
  <si>
    <t>648 ± 54</t>
  </si>
  <si>
    <t>0.38/043</t>
  </si>
  <si>
    <t xml:space="preserve">19.5 ± 2.5 </t>
  </si>
  <si>
    <r>
      <t>19.5 ± 1.0</t>
    </r>
    <r>
      <rPr>
        <sz val="7"/>
        <rFont val="Calibri"/>
        <family val="2"/>
      </rPr>
      <t>•</t>
    </r>
  </si>
  <si>
    <t xml:space="preserve">34.0 ± 0.5 </t>
  </si>
  <si>
    <t>4-14 (18)</t>
  </si>
  <si>
    <t>323 ± 85</t>
  </si>
  <si>
    <t>0.20/0.19</t>
  </si>
  <si>
    <t>33.89 ± 0.96</t>
  </si>
  <si>
    <t>34.07 ± 0.24</t>
  </si>
  <si>
    <t>12.95  ± 0.30</t>
  </si>
  <si>
    <t>1-17 (17)</t>
  </si>
  <si>
    <t>295  ± 12</t>
  </si>
  <si>
    <t>0.15/0.14</t>
  </si>
  <si>
    <t>12.97  ± 0.25</t>
  </si>
  <si>
    <t>12.91  ± 0.12</t>
  </si>
  <si>
    <r>
      <t>ALF CO</t>
    </r>
    <r>
      <rPr>
        <vertAlign val="subscript"/>
        <sz val="7"/>
        <color theme="5" tint="-0.249977111117893"/>
        <rFont val="Calibri"/>
        <family val="2"/>
        <scheme val="minor"/>
      </rPr>
      <t>2</t>
    </r>
    <r>
      <rPr>
        <sz val="7"/>
        <color theme="5" tint="-0.249977111117893"/>
        <rFont val="Calibri"/>
        <family val="2"/>
        <scheme val="minor"/>
      </rPr>
      <t xml:space="preserve"> laser</t>
    </r>
  </si>
  <si>
    <t>11.8 ± 0.2</t>
  </si>
  <si>
    <t>3-14 (17)</t>
  </si>
  <si>
    <t>84</t>
  </si>
  <si>
    <t>298 ± 8</t>
  </si>
  <si>
    <t>11.79 ± 0.46</t>
  </si>
  <si>
    <t>11.88 ± 0.11</t>
  </si>
  <si>
    <t>2.24</t>
  </si>
  <si>
    <t>13.3 ± 0.3</t>
  </si>
  <si>
    <t>2-19 (19)</t>
  </si>
  <si>
    <t>99</t>
  </si>
  <si>
    <t>296 ± 2</t>
  </si>
  <si>
    <t>0.11</t>
  </si>
  <si>
    <t>13.27 ± 0.27</t>
  </si>
  <si>
    <t>13.31 ± 0.08</t>
  </si>
  <si>
    <t>2.87</t>
  </si>
  <si>
    <t>13.0 ± 0.5</t>
  </si>
  <si>
    <t>69</t>
  </si>
  <si>
    <t>188 ± 210</t>
  </si>
  <si>
    <t>0.17</t>
  </si>
  <si>
    <t>14.4 ± 3.1</t>
  </si>
  <si>
    <t>12.92 ± 0.11</t>
  </si>
  <si>
    <t>1.78</t>
  </si>
  <si>
    <t>1-14 (14)</t>
  </si>
  <si>
    <t>307 ± 63</t>
  </si>
  <si>
    <t>12.9 ± 1.5</t>
  </si>
  <si>
    <t>13.11 ± 0.24•</t>
  </si>
  <si>
    <t>0.89</t>
  </si>
  <si>
    <t xml:space="preserve">21.62 ± 0.50 </t>
  </si>
  <si>
    <t>2-18 (18)</t>
  </si>
  <si>
    <t>0.25</t>
  </si>
  <si>
    <t>21.63 ± 0.46</t>
  </si>
  <si>
    <t>21.62 ± 0.22•</t>
  </si>
  <si>
    <t>106 ± 5; loss to ~17</t>
  </si>
  <si>
    <t>7-22</t>
  </si>
  <si>
    <t>81.4</t>
  </si>
  <si>
    <t>1385 ± 2500</t>
  </si>
  <si>
    <t>0.87/0.096</t>
  </si>
  <si>
    <t>106.7 ± 0.8</t>
  </si>
  <si>
    <t>107.6 ± 0.5</t>
  </si>
  <si>
    <t>1**</t>
  </si>
  <si>
    <t>55 ± 15</t>
  </si>
  <si>
    <t>1-6 (19)</t>
  </si>
  <si>
    <t>305.9 ± 3.5</t>
  </si>
  <si>
    <t>n.a./1.7</t>
  </si>
  <si>
    <t>54.8 ± 7.8</t>
  </si>
  <si>
    <t>Bt (Amp rims)</t>
  </si>
  <si>
    <t>94*</t>
  </si>
  <si>
    <t>105 ± 7</t>
  </si>
  <si>
    <t>8-13 (19)</t>
  </si>
  <si>
    <t>335 ± 69</t>
  </si>
  <si>
    <t>n.a./0.18</t>
  </si>
  <si>
    <t>104.9 ± 3.5</t>
  </si>
  <si>
    <t>Amp - high T</t>
  </si>
  <si>
    <t>~175</t>
  </si>
  <si>
    <t>43 ± 5</t>
  </si>
  <si>
    <t>12-17 (39)</t>
  </si>
  <si>
    <t>5.1</t>
  </si>
  <si>
    <t>692 ± 680</t>
  </si>
  <si>
    <t>0.0095/0.025</t>
  </si>
  <si>
    <t>43 ± 24</t>
  </si>
  <si>
    <t>43.2 ± 2.0•</t>
  </si>
  <si>
    <t>Pl - low T</t>
  </si>
  <si>
    <t>57 ± 10</t>
  </si>
  <si>
    <t>27-31 (39)</t>
  </si>
  <si>
    <t>1819 ± 530</t>
  </si>
  <si>
    <t>0.0043/01.6</t>
  </si>
  <si>
    <t>57 ± 13</t>
  </si>
  <si>
    <t>56.6 ± 4.5•</t>
  </si>
  <si>
    <t>Pl - medium T</t>
  </si>
  <si>
    <t>~225***</t>
  </si>
  <si>
    <t>94 ± 2</t>
  </si>
  <si>
    <t>33-39 (39)</t>
  </si>
  <si>
    <t>41.9</t>
  </si>
  <si>
    <t>604 ± 54</t>
  </si>
  <si>
    <t>0.119/1.06</t>
  </si>
  <si>
    <t>93.7 ± 0.9</t>
  </si>
  <si>
    <t>93.7 ± 0.4•</t>
  </si>
  <si>
    <t>Pl - high T</t>
  </si>
  <si>
    <t>101.0 ± 1.5, two steps at 41.9 ± 2.0</t>
  </si>
  <si>
    <t>6-16 (19)</t>
  </si>
  <si>
    <t>90</t>
  </si>
  <si>
    <t>236 ± 120</t>
  </si>
  <si>
    <t>2.6</t>
  </si>
  <si>
    <t xml:space="preserve">101.9 ± 1.8 </t>
  </si>
  <si>
    <t>100.9 ± 0.5</t>
  </si>
  <si>
    <t>83.2 ± 0.8</t>
  </si>
  <si>
    <t>6-14 (17)</t>
  </si>
  <si>
    <t>308 ± 55</t>
  </si>
  <si>
    <t>1.3/1.9</t>
  </si>
  <si>
    <t>83.2 ± 1.4</t>
  </si>
  <si>
    <t>83.23 ± 0.40</t>
  </si>
  <si>
    <t>104. 5 ± 3.0</t>
  </si>
  <si>
    <t>14-16 (21)</t>
  </si>
  <si>
    <t>41</t>
  </si>
  <si>
    <t>280 ± 130</t>
  </si>
  <si>
    <t>0.35</t>
  </si>
  <si>
    <t>105.1 ± 3.9</t>
  </si>
  <si>
    <t>104.7 ± 0.3</t>
  </si>
  <si>
    <t>118 ± 2; loss profile to &lt;23‡</t>
  </si>
  <si>
    <t>7-12 (17)</t>
  </si>
  <si>
    <t>31</t>
  </si>
  <si>
    <t>297 ± 380</t>
  </si>
  <si>
    <t>0.007</t>
  </si>
  <si>
    <t>118 ± 26</t>
  </si>
  <si>
    <t>118.3 ± 0.7</t>
  </si>
  <si>
    <t>2.29</t>
  </si>
  <si>
    <t>Bt (2nd run)</t>
  </si>
  <si>
    <t>119 ± 4; loss profile to ~25‡</t>
  </si>
  <si>
    <t>6-8 (14)</t>
  </si>
  <si>
    <t>36</t>
  </si>
  <si>
    <t>490 ± 480</t>
  </si>
  <si>
    <t>0.04</t>
  </si>
  <si>
    <t xml:space="preserve">105 ± 37 </t>
  </si>
  <si>
    <t>119.7 ± 1.0</t>
  </si>
  <si>
    <t>Bt (1st run)</t>
  </si>
  <si>
    <t>14.9 + 1.0/-1.6</t>
  </si>
  <si>
    <t>21 spots</t>
  </si>
  <si>
    <t>1000-5000</t>
  </si>
  <si>
    <r>
      <t>Kfs</t>
    </r>
    <r>
      <rPr>
        <vertAlign val="superscript"/>
        <sz val="7"/>
        <rFont val="Calibri"/>
        <family val="2"/>
        <scheme val="minor"/>
      </rPr>
      <t>i-s</t>
    </r>
  </si>
  <si>
    <t>12.5 + 1.7/- 0.8</t>
  </si>
  <si>
    <t>41 spots</t>
  </si>
  <si>
    <t>200-1000</t>
  </si>
  <si>
    <r>
      <t>Wm</t>
    </r>
    <r>
      <rPr>
        <vertAlign val="superscript"/>
        <sz val="7"/>
        <rFont val="Calibri"/>
        <family val="2"/>
        <scheme val="minor"/>
      </rPr>
      <t>i-s</t>
    </r>
  </si>
  <si>
    <t xml:space="preserve">ALF ArF laser </t>
  </si>
  <si>
    <t>15.7 ± 0.70</t>
  </si>
  <si>
    <t>316 ± 57</t>
  </si>
  <si>
    <t>0.44/0.45</t>
  </si>
  <si>
    <t xml:space="preserve">15.71 ± 0.38 </t>
  </si>
  <si>
    <t>15.78 ± 0.11</t>
  </si>
  <si>
    <t>14.05 ± 0.30</t>
  </si>
  <si>
    <t>2-11 (14)</t>
  </si>
  <si>
    <t>94</t>
  </si>
  <si>
    <t>304 ± 46</t>
  </si>
  <si>
    <t>14.05 ± 0.24</t>
  </si>
  <si>
    <t>14.05 ± 0.10</t>
  </si>
  <si>
    <t>15.4 ± 0.2</t>
  </si>
  <si>
    <t>300 ± 18</t>
  </si>
  <si>
    <t>0.26/0.28</t>
  </si>
  <si>
    <t>15.40 ± 0.21</t>
  </si>
  <si>
    <t>15.385 ± 0.095</t>
  </si>
  <si>
    <t>13.5 ± 0.3</t>
  </si>
  <si>
    <t>1-13 (13)</t>
  </si>
  <si>
    <t>325 ± 47</t>
  </si>
  <si>
    <t>0.35/0.25</t>
  </si>
  <si>
    <t>13.46 ± 0.26</t>
  </si>
  <si>
    <t>13.536 ± 0.093</t>
  </si>
  <si>
    <t>15.0 + 0.9/- 2.6</t>
  </si>
  <si>
    <t>14 spots</t>
  </si>
  <si>
    <t>13.27 ± 0.30</t>
  </si>
  <si>
    <t>1-11 (11)</t>
  </si>
  <si>
    <t>311 ± 35</t>
  </si>
  <si>
    <t>0.20/0.17</t>
  </si>
  <si>
    <t>13.25 ± 0.25</t>
  </si>
  <si>
    <t>13.29 ± 0.10</t>
  </si>
  <si>
    <t>12.7 ± 0.3</t>
  </si>
  <si>
    <t>1-15 (15)</t>
  </si>
  <si>
    <t>301 ± 12</t>
  </si>
  <si>
    <t>0.26/0.27</t>
  </si>
  <si>
    <t>12.61 ± 0.55</t>
  </si>
  <si>
    <t>12.71 ± 0.11</t>
  </si>
  <si>
    <t>16.7 + 1.6/- 1.7</t>
  </si>
  <si>
    <t>5 spots</t>
  </si>
  <si>
    <t>1000-1700</t>
  </si>
  <si>
    <t>14.0 + 2.0/ - 1.9</t>
  </si>
  <si>
    <t>9 spots</t>
  </si>
  <si>
    <t>120-800</t>
  </si>
  <si>
    <r>
      <t>Bt</t>
    </r>
    <r>
      <rPr>
        <vertAlign val="superscript"/>
        <sz val="7"/>
        <rFont val="Calibri"/>
        <family val="2"/>
        <scheme val="minor"/>
      </rPr>
      <t>i-s</t>
    </r>
  </si>
  <si>
    <t>13.0 + 0.7/- 0.9</t>
  </si>
  <si>
    <t>25 spots</t>
  </si>
  <si>
    <t>900-2900</t>
  </si>
  <si>
    <t>13.76 ± 0.40</t>
  </si>
  <si>
    <t>1-9 (9)</t>
  </si>
  <si>
    <t>299 ± 27</t>
  </si>
  <si>
    <t>0.074/0.085</t>
  </si>
  <si>
    <t>13.76 ± 0.51</t>
  </si>
  <si>
    <t>13.76 ± 0.17</t>
  </si>
  <si>
    <t>15.05 ± 0.30</t>
  </si>
  <si>
    <t>318 ± 40</t>
  </si>
  <si>
    <t>0.21/0.15</t>
  </si>
  <si>
    <t>15.02 ± 0.32</t>
  </si>
  <si>
    <t>15.10 ± 0.12</t>
  </si>
  <si>
    <t>12.5 ± 0.5</t>
  </si>
  <si>
    <t>295.8 ± 2.7</t>
  </si>
  <si>
    <t>0.39/0.089</t>
  </si>
  <si>
    <t>12.53 ± 0.26</t>
  </si>
  <si>
    <t>12.44 ± 0.13</t>
  </si>
  <si>
    <t>12.39 ± 0.30</t>
  </si>
  <si>
    <t>302 ± 37</t>
  </si>
  <si>
    <t>0.077/0.078</t>
  </si>
  <si>
    <t>12.39 ± 0.27</t>
  </si>
  <si>
    <t>12.39 ± 0.12</t>
  </si>
  <si>
    <t>12.69 ± 0.22</t>
  </si>
  <si>
    <t>298 ± 12</t>
  </si>
  <si>
    <t>0.086/0.090</t>
  </si>
  <si>
    <t>12.70 ± 0.21</t>
  </si>
  <si>
    <t>12.68 ± 0.10</t>
  </si>
  <si>
    <t>12.37 ± 0.40</t>
  </si>
  <si>
    <t>1-21 (21)</t>
  </si>
  <si>
    <t>297 ± 11</t>
  </si>
  <si>
    <t>0.62/0.65</t>
  </si>
  <si>
    <t>12.39 ± 0.36</t>
  </si>
  <si>
    <t>12.36 ± 0.18</t>
  </si>
  <si>
    <t>12.46 ± 0.32</t>
  </si>
  <si>
    <t>299 ± 15</t>
  </si>
  <si>
    <t>0.20/0.21</t>
  </si>
  <si>
    <t>12.47 ± 0.32</t>
  </si>
  <si>
    <t>12.46 ± 0.16</t>
  </si>
  <si>
    <t>11.92 ± 0.28</t>
  </si>
  <si>
    <t>5-12 (12)</t>
  </si>
  <si>
    <t>85.3</t>
  </si>
  <si>
    <t>293.4 ± 2.8</t>
  </si>
  <si>
    <t>0.091/0.43</t>
  </si>
  <si>
    <t>12.01 ± 0.27</t>
  </si>
  <si>
    <t>11.92 ± 0.14</t>
  </si>
  <si>
    <t>13.10 ± 0.28</t>
  </si>
  <si>
    <t>303 ± 12</t>
  </si>
  <si>
    <t>0.113/0.080</t>
  </si>
  <si>
    <t>13.05 ± 0.32</t>
  </si>
  <si>
    <t>13.10 ± 0.14</t>
  </si>
  <si>
    <t>12.35 ± 0.72</t>
  </si>
  <si>
    <t>302 ± 17</t>
  </si>
  <si>
    <t>0.043/0.026</t>
  </si>
  <si>
    <t>12.32 ± 0.74</t>
  </si>
  <si>
    <t>12.35 ± 0.36</t>
  </si>
  <si>
    <t>11.51 ± 0.60</t>
  </si>
  <si>
    <t>3-12 (12)</t>
  </si>
  <si>
    <t>89.3</t>
  </si>
  <si>
    <t>294 ± 14</t>
  </si>
  <si>
    <t>0.087/0.054</t>
  </si>
  <si>
    <t>11.8 ± 1.0</t>
  </si>
  <si>
    <t>11.51 ± 0.30</t>
  </si>
  <si>
    <t>11.61 ± 0.32</t>
  </si>
  <si>
    <t>298 ± 17</t>
  </si>
  <si>
    <t>0.052/0.056</t>
  </si>
  <si>
    <t>11.64 ± 0.37</t>
  </si>
  <si>
    <t>11.61 ± 0.16</t>
  </si>
  <si>
    <t>12.02 ± 0.52</t>
  </si>
  <si>
    <t>5-14 (14)</t>
  </si>
  <si>
    <t>314 ± 14</t>
  </si>
  <si>
    <t>0.113/0.15</t>
  </si>
  <si>
    <t>12.02 ± 0.26</t>
  </si>
  <si>
    <t>12.04 ± 0.13</t>
  </si>
  <si>
    <t>12.02 ± 0.34</t>
  </si>
  <si>
    <t>318 ± 80</t>
  </si>
  <si>
    <t>0.067/0.054</t>
  </si>
  <si>
    <t>11.94 ± 0.55</t>
  </si>
  <si>
    <t>12.02 ± 0.17</t>
  </si>
  <si>
    <t>11.93 ± 0.26</t>
  </si>
  <si>
    <t>3-13 (13)</t>
  </si>
  <si>
    <t>305 ± 13</t>
  </si>
  <si>
    <t>0.26/0.18</t>
  </si>
  <si>
    <t>11.84 ± 0.33</t>
  </si>
  <si>
    <t>11.93 ± 0.13</t>
  </si>
  <si>
    <t>11.82 ± 0.30</t>
  </si>
  <si>
    <t>305 ± 33</t>
  </si>
  <si>
    <t>0.085/0.079</t>
  </si>
  <si>
    <t>11.80 ± 0.33</t>
  </si>
  <si>
    <t>11.82 ± 0.15</t>
  </si>
  <si>
    <t>12.09 ± 0.28</t>
  </si>
  <si>
    <t>325 ± 61</t>
  </si>
  <si>
    <t>0.38/0.34</t>
  </si>
  <si>
    <t>12.01 ± 0.38</t>
  </si>
  <si>
    <t>12.09 ± 0.14</t>
  </si>
  <si>
    <t>2-14 (14)</t>
  </si>
  <si>
    <t>99.8</t>
  </si>
  <si>
    <t>0.15/0.101</t>
  </si>
  <si>
    <t>12.03 ± 0.31</t>
  </si>
  <si>
    <t>15.53 ± 0.32</t>
  </si>
  <si>
    <t>3-16 (16)</t>
  </si>
  <si>
    <t>95.7</t>
  </si>
  <si>
    <t>295.6 ± 1.8</t>
  </si>
  <si>
    <t>0.039/0.52</t>
  </si>
  <si>
    <t>15.68 ± 0.33</t>
  </si>
  <si>
    <t>15.53 ± 0.16</t>
  </si>
  <si>
    <t>&gt;1 mm</t>
  </si>
  <si>
    <t>225***</t>
  </si>
  <si>
    <t>9.1 ±  4.0</t>
  </si>
  <si>
    <t>2-8 (15)</t>
  </si>
  <si>
    <t>549  ±  120</t>
  </si>
  <si>
    <t>0.42/0.44</t>
  </si>
  <si>
    <t>9.1 ± 4.9</t>
  </si>
  <si>
    <t>9.11 ±  0.40•</t>
  </si>
  <si>
    <t>Pl</t>
  </si>
  <si>
    <t>14.41 ± 0.30</t>
  </si>
  <si>
    <t>4-20 (20)</t>
  </si>
  <si>
    <t>295.10 ± 0.40</t>
  </si>
  <si>
    <t>0.53/0.68</t>
  </si>
  <si>
    <t>14.65 ± 0.27</t>
  </si>
  <si>
    <t>14.41 ± 0.15</t>
  </si>
  <si>
    <t>2.92</t>
  </si>
  <si>
    <t>13.9 ± 0.3</t>
  </si>
  <si>
    <t>3-14 (15)</t>
  </si>
  <si>
    <t>97</t>
  </si>
  <si>
    <t>303.0 ± 4.5</t>
  </si>
  <si>
    <t>0.97/0.71</t>
  </si>
  <si>
    <t>13.85 ± 0.26</t>
  </si>
  <si>
    <t>13.93 ± 0.13</t>
  </si>
  <si>
    <t>14.90 ± 0.30</t>
  </si>
  <si>
    <t>326 ± 20</t>
  </si>
  <si>
    <t>1.13/0.56</t>
  </si>
  <si>
    <t>14.48 ± 0.46</t>
  </si>
  <si>
    <t>14.90 ± 0.15</t>
  </si>
  <si>
    <t>14.7 ± 1.0</t>
  </si>
  <si>
    <t>319 ± 33</t>
  </si>
  <si>
    <t>0.49/0.41</t>
  </si>
  <si>
    <t>14.65 ± 0.47</t>
  </si>
  <si>
    <t>14.89 ± 0.12</t>
  </si>
  <si>
    <t>14.8 ± 0.4</t>
  </si>
  <si>
    <t>327± 320</t>
  </si>
  <si>
    <t>15 ± 11</t>
  </si>
  <si>
    <t>14.74 ± 0.16</t>
  </si>
  <si>
    <t>Wm-pegmatitic</t>
  </si>
  <si>
    <t>14.08 ± 0.22</t>
  </si>
  <si>
    <t>3-15(15)</t>
  </si>
  <si>
    <t>300.7 ± 6.2</t>
  </si>
  <si>
    <t>0.37/0.37</t>
  </si>
  <si>
    <t>14.04 ± 0.26</t>
  </si>
  <si>
    <t>14.08 ± 0.11</t>
  </si>
  <si>
    <t>106.5 ± 1.0</t>
  </si>
  <si>
    <t>93.8</t>
  </si>
  <si>
    <t>305 ± 56</t>
  </si>
  <si>
    <t>0.80/1.5</t>
  </si>
  <si>
    <t>106.6 ± 0.8</t>
  </si>
  <si>
    <t>106.4 ± 0.4</t>
  </si>
  <si>
    <t>116.2 ± 1.0</t>
  </si>
  <si>
    <t>95.1</t>
  </si>
  <si>
    <t>295 ± 33</t>
  </si>
  <si>
    <t>0.17/0.24</t>
  </si>
  <si>
    <t>116.4 ± 1.1</t>
  </si>
  <si>
    <t>116.1 ± 0.3</t>
  </si>
  <si>
    <t>102.4 ± 0.8</t>
  </si>
  <si>
    <t>314 ± 24</t>
  </si>
  <si>
    <t>0.29/0.30</t>
  </si>
  <si>
    <t>102.4 ± 0.4</t>
  </si>
  <si>
    <t>102.4 ± 0.2</t>
  </si>
  <si>
    <t>105*</t>
  </si>
  <si>
    <t>96.8 ± 14</t>
  </si>
  <si>
    <t>9-22 (22)</t>
  </si>
  <si>
    <t>69.9</t>
  </si>
  <si>
    <t>333 ± 110</t>
  </si>
  <si>
    <t>6.4/7.7</t>
  </si>
  <si>
    <t>96.8 ± 7.0</t>
  </si>
  <si>
    <r>
      <t>96.7 ± 1.9</t>
    </r>
    <r>
      <rPr>
        <sz val="7"/>
        <rFont val="Calibri"/>
        <family val="2"/>
      </rPr>
      <t>•</t>
    </r>
  </si>
  <si>
    <t>Amp</t>
  </si>
  <si>
    <r>
      <t>106 ± 3; loss profile to ≤</t>
    </r>
    <r>
      <rPr>
        <sz val="6.7"/>
        <rFont val="Calibri"/>
        <family val="2"/>
        <scheme val="minor"/>
      </rPr>
      <t>20</t>
    </r>
  </si>
  <si>
    <t>8-19 (19)</t>
  </si>
  <si>
    <t>82.5</t>
  </si>
  <si>
    <t>481 ± 330</t>
  </si>
  <si>
    <t>0.85/0.51</t>
  </si>
  <si>
    <t>106.3 ± 4.6</t>
  </si>
  <si>
    <t>107.3 ± 0.5</t>
  </si>
  <si>
    <t>104.2 ± 2.0</t>
  </si>
  <si>
    <t>10-24 (24)</t>
  </si>
  <si>
    <t>293 ± 22</t>
  </si>
  <si>
    <t>0.60/0.84</t>
  </si>
  <si>
    <t>104.6 ± 0.8</t>
  </si>
  <si>
    <t>104.2 ± 0.3</t>
  </si>
  <si>
    <t>108 ± 10; loss profile to ≤11</t>
  </si>
  <si>
    <t>9-18 (18)</t>
  </si>
  <si>
    <t>542 ± 280</t>
  </si>
  <si>
    <t>0.98/0.24</t>
  </si>
  <si>
    <t>108.5 ± 5.5</t>
  </si>
  <si>
    <t>111.5 ± 0.6</t>
  </si>
  <si>
    <t>57.5 ± 8.0</t>
  </si>
  <si>
    <t>1-8 (25)</t>
  </si>
  <si>
    <t>2.3</t>
  </si>
  <si>
    <t>302.8 ± 2.2</t>
  </si>
  <si>
    <t>3.2/1.7</t>
  </si>
  <si>
    <t>57.4 ± 4.1</t>
  </si>
  <si>
    <t>59.0 ± 8.5</t>
  </si>
  <si>
    <t>98*</t>
  </si>
  <si>
    <t>105 ± 2</t>
  </si>
  <si>
    <t>11-19 (25)</t>
  </si>
  <si>
    <t>62</t>
  </si>
  <si>
    <t>327 ± 25</t>
  </si>
  <si>
    <t>0.35/0.43</t>
  </si>
  <si>
    <t>104.8 ± 0.8</t>
  </si>
  <si>
    <r>
      <t xml:space="preserve">105.2 </t>
    </r>
    <r>
      <rPr>
        <sz val="7"/>
        <rFont val="Calibri"/>
        <family val="2"/>
      </rPr>
      <t>±</t>
    </r>
    <r>
      <rPr>
        <sz val="8.0500000000000007"/>
        <rFont val="Calibri"/>
        <family val="2"/>
      </rPr>
      <t xml:space="preserve"> </t>
    </r>
    <r>
      <rPr>
        <sz val="7"/>
        <rFont val="Calibri"/>
        <family val="2"/>
        <scheme val="minor"/>
      </rPr>
      <t>0.4</t>
    </r>
  </si>
  <si>
    <t>54 ± 15</t>
  </si>
  <si>
    <t>1-5 (13)</t>
  </si>
  <si>
    <t>311 ± 17</t>
  </si>
  <si>
    <t>0.75/0.16</t>
  </si>
  <si>
    <t>30 ± 56</t>
  </si>
  <si>
    <t>53.8 ± 9.8</t>
  </si>
  <si>
    <t>107 ± 10</t>
  </si>
  <si>
    <t>7-13(13)</t>
  </si>
  <si>
    <t>90.8</t>
  </si>
  <si>
    <t>291 ± 22</t>
  </si>
  <si>
    <t>4.5/3.3</t>
  </si>
  <si>
    <t>105.8 ± 7.2</t>
  </si>
  <si>
    <t>109.8 ± 3.9</t>
  </si>
  <si>
    <t>&lt;250</t>
  </si>
  <si>
    <t>10.1</t>
  </si>
  <si>
    <t>105 ± 3</t>
  </si>
  <si>
    <t>5-16(16)</t>
  </si>
  <si>
    <t>78.8</t>
  </si>
  <si>
    <t>236 ± 51</t>
  </si>
  <si>
    <t>0.42/0.044</t>
  </si>
  <si>
    <t>106.0 ± 1.5</t>
  </si>
  <si>
    <t>104.5 ± 0.5</t>
  </si>
  <si>
    <t>3</t>
  </si>
  <si>
    <t>375</t>
  </si>
  <si>
    <t>106.6 ± 1.0</t>
  </si>
  <si>
    <t>343 ± 60</t>
  </si>
  <si>
    <t>0.95/1.05</t>
  </si>
  <si>
    <t>106.6 ± 0.6</t>
  </si>
  <si>
    <r>
      <t xml:space="preserve">106.6 </t>
    </r>
    <r>
      <rPr>
        <sz val="7"/>
        <rFont val="Calibri"/>
        <family val="2"/>
      </rPr>
      <t>± 0.3</t>
    </r>
  </si>
  <si>
    <t>500-1000</t>
  </si>
  <si>
    <t>2.75</t>
  </si>
  <si>
    <t>96</t>
  </si>
  <si>
    <t>88 ± 2</t>
  </si>
  <si>
    <t>18-21 (26)</t>
  </si>
  <si>
    <t>26</t>
  </si>
  <si>
    <t>470 ± 39</t>
  </si>
  <si>
    <t>0.024/0.039</t>
  </si>
  <si>
    <t>89.4 ± 2.4</t>
  </si>
  <si>
    <r>
      <t xml:space="preserve">89.3 </t>
    </r>
    <r>
      <rPr>
        <sz val="7"/>
        <rFont val="Calibri"/>
        <family val="2"/>
      </rPr>
      <t>±</t>
    </r>
    <r>
      <rPr>
        <sz val="8.0500000000000007"/>
        <rFont val="Calibri"/>
        <family val="2"/>
      </rPr>
      <t xml:space="preserve"> 0.4•</t>
    </r>
  </si>
  <si>
    <t>10.03</t>
  </si>
  <si>
    <t>Closure Temperature (°C)</t>
  </si>
  <si>
    <t>Prescribed Cooling Rate (°C/Myr)</t>
  </si>
  <si>
    <t>Diffusion Domain (µm)</t>
  </si>
  <si>
    <t>Preferred Age Interpretation                      (Ma ± 2σ)</t>
  </si>
  <si>
    <t>Steps (Total) or Spots</t>
  </si>
  <si>
    <r>
      <t>%</t>
    </r>
    <r>
      <rPr>
        <b/>
        <vertAlign val="superscript"/>
        <sz val="7"/>
        <rFont val="Calibri"/>
        <family val="2"/>
        <scheme val="minor"/>
      </rPr>
      <t>39</t>
    </r>
    <r>
      <rPr>
        <b/>
        <sz val="7"/>
        <rFont val="Calibri"/>
        <family val="2"/>
        <scheme val="minor"/>
      </rPr>
      <t>Ar</t>
    </r>
  </si>
  <si>
    <r>
      <rPr>
        <b/>
        <vertAlign val="superscript"/>
        <sz val="7"/>
        <rFont val="Calibri"/>
        <family val="2"/>
        <scheme val="minor"/>
      </rPr>
      <t>40</t>
    </r>
    <r>
      <rPr>
        <b/>
        <sz val="7"/>
        <rFont val="Calibri"/>
        <family val="2"/>
        <scheme val="minor"/>
      </rPr>
      <t>Ar/</t>
    </r>
    <r>
      <rPr>
        <b/>
        <vertAlign val="superscript"/>
        <sz val="7"/>
        <rFont val="Calibri"/>
        <family val="2"/>
        <scheme val="minor"/>
      </rPr>
      <t>36</t>
    </r>
    <r>
      <rPr>
        <b/>
        <sz val="7"/>
        <rFont val="Calibri"/>
        <family val="2"/>
        <scheme val="minor"/>
      </rPr>
      <t>Ar (IIA)</t>
    </r>
  </si>
  <si>
    <t>MSWD (W/IIA)</t>
  </si>
  <si>
    <t>IIA ( ± 1 σ)</t>
  </si>
  <si>
    <t>WMA ( ± 1 σ)</t>
  </si>
  <si>
    <t>Grain Size (µm)</t>
  </si>
  <si>
    <t>Weight (mg)</t>
  </si>
  <si>
    <t>Laboratory / Device</t>
  </si>
  <si>
    <r>
      <rPr>
        <b/>
        <sz val="9"/>
        <rFont val="Calibri"/>
        <family val="2"/>
        <scheme val="minor"/>
      </rPr>
      <t xml:space="preserve">Table S6. </t>
    </r>
    <r>
      <rPr>
        <vertAlign val="superscript"/>
        <sz val="9"/>
        <rFont val="Calibri"/>
        <family val="2"/>
        <scheme val="minor"/>
      </rPr>
      <t>40</t>
    </r>
    <r>
      <rPr>
        <sz val="9"/>
        <rFont val="Calibri"/>
        <family val="2"/>
        <scheme val="minor"/>
      </rPr>
      <t>Ar/</t>
    </r>
    <r>
      <rPr>
        <vertAlign val="superscript"/>
        <sz val="9"/>
        <rFont val="Calibri"/>
        <family val="2"/>
        <scheme val="minor"/>
      </rPr>
      <t>39</t>
    </r>
    <r>
      <rPr>
        <sz val="9"/>
        <rFont val="Calibri"/>
        <family val="2"/>
        <scheme val="minor"/>
      </rPr>
      <t xml:space="preserve">Ar data from this study, </t>
    </r>
    <r>
      <rPr>
        <sz val="9"/>
        <color rgb="FF0070C0"/>
        <rFont val="Calibri"/>
        <family val="2"/>
        <scheme val="minor"/>
      </rPr>
      <t>Hubbard et al. (1999)</t>
    </r>
    <r>
      <rPr>
        <sz val="9"/>
        <rFont val="Calibri"/>
        <family val="2"/>
        <scheme val="minor"/>
      </rPr>
      <t xml:space="preserve">, </t>
    </r>
    <r>
      <rPr>
        <sz val="9"/>
        <color rgb="FFFF0000"/>
        <rFont val="Calibri"/>
        <family val="2"/>
        <scheme val="minor"/>
      </rPr>
      <t>Stübner et al. (2013b)</t>
    </r>
    <r>
      <rPr>
        <sz val="9"/>
        <rFont val="Calibri"/>
        <family val="2"/>
        <scheme val="minor"/>
      </rPr>
      <t xml:space="preserve">, and </t>
    </r>
    <r>
      <rPr>
        <sz val="9"/>
        <color theme="5" tint="-0.249977111117893"/>
        <rFont val="Calibri"/>
        <family val="2"/>
        <scheme val="minor"/>
      </rPr>
      <t>Hacker et al. (2017)</t>
    </r>
  </si>
  <si>
    <t>age rejected as an outlier due to intra-sample age inversion, or rejected single-grain age</t>
  </si>
  <si>
    <r>
      <t>*ESR-based T</t>
    </r>
    <r>
      <rPr>
        <vertAlign val="subscript"/>
        <sz val="9"/>
        <color theme="1"/>
        <rFont val="Arial"/>
        <family val="2"/>
      </rPr>
      <t>c</t>
    </r>
    <r>
      <rPr>
        <sz val="9"/>
        <rFont val="Arial"/>
        <family val="2"/>
      </rPr>
      <t xml:space="preserve"> calculation not possible due to unavailable ESR data; T</t>
    </r>
    <r>
      <rPr>
        <vertAlign val="subscript"/>
        <sz val="9"/>
        <color theme="1"/>
        <rFont val="Arial"/>
        <family val="2"/>
      </rPr>
      <t>c</t>
    </r>
    <r>
      <rPr>
        <sz val="9"/>
        <rFont val="Arial"/>
        <family val="2"/>
      </rPr>
      <t xml:space="preserve"> reported as mean of ESR-based T</t>
    </r>
    <r>
      <rPr>
        <vertAlign val="subscript"/>
        <sz val="9"/>
        <color theme="1"/>
        <rFont val="Arial"/>
        <family val="2"/>
      </rPr>
      <t>c</t>
    </r>
    <r>
      <rPr>
        <sz val="9"/>
        <rFont val="Arial"/>
        <family val="2"/>
      </rPr>
      <t xml:space="preserve"> calculations for given structural domain</t>
    </r>
  </si>
  <si>
    <t>a4</t>
  </si>
  <si>
    <t>a3</t>
  </si>
  <si>
    <t>a2</t>
  </si>
  <si>
    <t>a1</t>
  </si>
  <si>
    <t>z6</t>
  </si>
  <si>
    <t>z5</t>
  </si>
  <si>
    <t>z4</t>
  </si>
  <si>
    <t>z3</t>
  </si>
  <si>
    <t>Apatite</t>
  </si>
  <si>
    <t>Gö</t>
  </si>
  <si>
    <t>z2</t>
  </si>
  <si>
    <t>z1</t>
  </si>
  <si>
    <t>Shakhdara dome (Shakhdara valley)</t>
  </si>
  <si>
    <t>z13</t>
  </si>
  <si>
    <t>z12</t>
  </si>
  <si>
    <t>z11</t>
  </si>
  <si>
    <t>z10</t>
  </si>
  <si>
    <t>z9</t>
  </si>
  <si>
    <r>
      <t>2.16</t>
    </r>
    <r>
      <rPr>
        <strike/>
        <vertAlign val="superscript"/>
        <sz val="9"/>
        <color rgb="FFFF0000"/>
        <rFont val="Arial"/>
        <family val="2"/>
      </rPr>
      <t>(*)</t>
    </r>
  </si>
  <si>
    <r>
      <t>32.03</t>
    </r>
    <r>
      <rPr>
        <strike/>
        <vertAlign val="superscript"/>
        <sz val="9"/>
        <color rgb="FFFF0000"/>
        <rFont val="Arial"/>
        <family val="2"/>
      </rPr>
      <t>(*)</t>
    </r>
  </si>
  <si>
    <r>
      <t>26.76</t>
    </r>
    <r>
      <rPr>
        <strike/>
        <vertAlign val="superscript"/>
        <sz val="9"/>
        <color rgb="FFFF0000"/>
        <rFont val="Arial"/>
        <family val="2"/>
      </rPr>
      <t>(*)</t>
    </r>
  </si>
  <si>
    <r>
      <t>0.835</t>
    </r>
    <r>
      <rPr>
        <strike/>
        <vertAlign val="superscript"/>
        <sz val="9"/>
        <color rgb="FFFF0000"/>
        <rFont val="Arial"/>
        <family val="2"/>
      </rPr>
      <t>(*)</t>
    </r>
  </si>
  <si>
    <r>
      <t>4.55</t>
    </r>
    <r>
      <rPr>
        <strike/>
        <vertAlign val="superscript"/>
        <sz val="9"/>
        <color rgb="FFFF0000"/>
        <rFont val="Arial"/>
        <family val="2"/>
      </rPr>
      <t>(*)</t>
    </r>
  </si>
  <si>
    <r>
      <t>2.4</t>
    </r>
    <r>
      <rPr>
        <strike/>
        <vertAlign val="superscript"/>
        <sz val="9"/>
        <color rgb="FFFF0000"/>
        <rFont val="Arial"/>
        <family val="2"/>
      </rPr>
      <t>(*)</t>
    </r>
  </si>
  <si>
    <r>
      <t>2.77</t>
    </r>
    <r>
      <rPr>
        <strike/>
        <vertAlign val="superscript"/>
        <sz val="9"/>
        <color rgb="FFFF0000"/>
        <rFont val="Arial"/>
        <family val="2"/>
      </rPr>
      <t>(*)</t>
    </r>
  </si>
  <si>
    <r>
      <t>1.8</t>
    </r>
    <r>
      <rPr>
        <strike/>
        <vertAlign val="superscript"/>
        <sz val="9"/>
        <color rgb="FFFF0000"/>
        <rFont val="Arial"/>
        <family val="2"/>
      </rPr>
      <t>(*)</t>
    </r>
  </si>
  <si>
    <r>
      <t>0.61</t>
    </r>
    <r>
      <rPr>
        <strike/>
        <vertAlign val="superscript"/>
        <sz val="9"/>
        <color rgb="FFFF0000"/>
        <rFont val="Arial"/>
        <family val="2"/>
      </rPr>
      <t>(*)</t>
    </r>
  </si>
  <si>
    <r>
      <t>1.7</t>
    </r>
    <r>
      <rPr>
        <strike/>
        <vertAlign val="superscript"/>
        <sz val="9"/>
        <color rgb="FFFF0000"/>
        <rFont val="Arial"/>
        <family val="2"/>
      </rPr>
      <t>(*)</t>
    </r>
  </si>
  <si>
    <r>
      <t>4.11</t>
    </r>
    <r>
      <rPr>
        <strike/>
        <vertAlign val="superscript"/>
        <sz val="9"/>
        <color rgb="FFFF0000"/>
        <rFont val="Arial"/>
        <family val="2"/>
      </rPr>
      <t>(*)</t>
    </r>
  </si>
  <si>
    <r>
      <t>z8</t>
    </r>
    <r>
      <rPr>
        <strike/>
        <vertAlign val="superscript"/>
        <sz val="9"/>
        <color rgb="FFFF0000"/>
        <rFont val="Arial"/>
        <family val="2"/>
      </rPr>
      <t>(*)</t>
    </r>
  </si>
  <si>
    <t>z7</t>
  </si>
  <si>
    <t>Shakhdara dome (Panj gorge)</t>
  </si>
  <si>
    <t xml:space="preserve"> </t>
  </si>
  <si>
    <t>Tü-KS</t>
  </si>
  <si>
    <t>187*</t>
  </si>
  <si>
    <t>Tü-EE</t>
  </si>
  <si>
    <t>6902B1</t>
    <phoneticPr fontId="0" type="noConversion"/>
  </si>
  <si>
    <t>4726G1</t>
    <phoneticPr fontId="0" type="noConversion"/>
  </si>
  <si>
    <t>197*</t>
  </si>
  <si>
    <t>9914D1</t>
    <phoneticPr fontId="0" type="noConversion"/>
  </si>
  <si>
    <t>9911B1</t>
    <phoneticPr fontId="0" type="noConversion"/>
  </si>
  <si>
    <t>170*</t>
  </si>
  <si>
    <t>9917C1</t>
    <phoneticPr fontId="0" type="noConversion"/>
  </si>
  <si>
    <t>Zircon</t>
  </si>
  <si>
    <t>1σ (%)</t>
  </si>
  <si>
    <t>mass (ng)</t>
  </si>
  <si>
    <t>vol. (ncc)</t>
  </si>
  <si>
    <t>1σ</t>
  </si>
  <si>
    <r>
      <t>T</t>
    </r>
    <r>
      <rPr>
        <b/>
        <vertAlign val="subscript"/>
        <sz val="9"/>
        <color theme="1"/>
        <rFont val="Arial"/>
        <family val="2"/>
      </rPr>
      <t xml:space="preserve">c, mean </t>
    </r>
    <r>
      <rPr>
        <b/>
        <sz val="9"/>
        <color theme="1"/>
        <rFont val="Arial"/>
        <family val="2"/>
      </rPr>
      <t>(°C)</t>
    </r>
  </si>
  <si>
    <r>
      <t>T</t>
    </r>
    <r>
      <rPr>
        <b/>
        <vertAlign val="subscript"/>
        <sz val="9"/>
        <color theme="1"/>
        <rFont val="Arial"/>
        <family val="2"/>
      </rPr>
      <t xml:space="preserve">c </t>
    </r>
    <r>
      <rPr>
        <b/>
        <sz val="9"/>
        <color theme="1"/>
        <rFont val="Arial"/>
        <family val="2"/>
      </rPr>
      <t>(°C)</t>
    </r>
  </si>
  <si>
    <t>prescribed cooling rate (°C/Myr)</t>
  </si>
  <si>
    <r>
      <t>esr</t>
    </r>
    <r>
      <rPr>
        <b/>
        <vertAlign val="subscript"/>
        <sz val="9"/>
        <rFont val="Arial"/>
        <family val="2"/>
      </rPr>
      <t>mean</t>
    </r>
    <r>
      <rPr>
        <b/>
        <sz val="9"/>
        <rFont val="Arial"/>
        <family val="2"/>
      </rPr>
      <t xml:space="preserve"> (µm)</t>
    </r>
  </si>
  <si>
    <t>esr (µm)</t>
  </si>
  <si>
    <t>[eU] (ppm)</t>
  </si>
  <si>
    <t>[Th] (ppm)</t>
  </si>
  <si>
    <t>[U] (ppm)</t>
  </si>
  <si>
    <r>
      <t>2 σ</t>
    </r>
    <r>
      <rPr>
        <b/>
        <vertAlign val="subscript"/>
        <sz val="9"/>
        <rFont val="Arial"/>
        <family val="2"/>
      </rPr>
      <t>M</t>
    </r>
    <r>
      <rPr>
        <b/>
        <sz val="9"/>
        <rFont val="Arial"/>
        <family val="2"/>
      </rPr>
      <t xml:space="preserve"> (%)</t>
    </r>
  </si>
  <si>
    <r>
      <t>2 σ</t>
    </r>
    <r>
      <rPr>
        <b/>
        <vertAlign val="subscript"/>
        <sz val="9"/>
        <rFont val="Arial"/>
        <family val="2"/>
      </rPr>
      <t>M</t>
    </r>
    <r>
      <rPr>
        <b/>
        <sz val="9"/>
        <rFont val="Arial"/>
        <family val="2"/>
      </rPr>
      <t xml:space="preserve"> (Ma)</t>
    </r>
  </si>
  <si>
    <t>Sample non-weighted mean age (Ma)</t>
  </si>
  <si>
    <t>2σ (%)</t>
  </si>
  <si>
    <t>2σ (Ma)</t>
  </si>
  <si>
    <r>
      <t>F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>-Corr. He age (Ma)</t>
    </r>
  </si>
  <si>
    <t>Uncorr. He age (Ma)</t>
  </si>
  <si>
    <r>
      <t>Ejection corr. (F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>232)</t>
    </r>
  </si>
  <si>
    <r>
      <t>Ejection corr. (F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>235)</t>
    </r>
  </si>
  <si>
    <r>
      <t>Ejection corr. (F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>238)</t>
    </r>
  </si>
  <si>
    <r>
      <t>Bulk ejection corr. (F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>)</t>
    </r>
  </si>
  <si>
    <t>grain mass (µg)</t>
  </si>
  <si>
    <t>Th/U</t>
  </si>
  <si>
    <t>Th</t>
  </si>
  <si>
    <t>U</t>
  </si>
  <si>
    <t>He</t>
  </si>
  <si>
    <t>Aliq.</t>
  </si>
  <si>
    <r>
      <rPr>
        <b/>
        <sz val="9"/>
        <rFont val="Arial"/>
        <family val="2"/>
      </rPr>
      <t>Table S7.</t>
    </r>
    <r>
      <rPr>
        <sz val="9"/>
        <rFont val="Arial"/>
        <family val="2"/>
      </rPr>
      <t xml:space="preserve"> Zircon and Apatite (U-Th)/He data from this study,</t>
    </r>
    <r>
      <rPr>
        <sz val="9"/>
        <color rgb="FFFF0000"/>
        <rFont val="Arial"/>
        <family val="2"/>
      </rPr>
      <t xml:space="preserve"> Stübner et al. (2013b)</t>
    </r>
    <r>
      <rPr>
        <sz val="9"/>
        <rFont val="Arial"/>
        <family val="2"/>
      </rPr>
      <t xml:space="preserve">, and </t>
    </r>
    <r>
      <rPr>
        <sz val="9"/>
        <color rgb="FFEE00E3"/>
        <rFont val="Arial"/>
        <family val="2"/>
      </rPr>
      <t>Chapman et al. (2018b)</t>
    </r>
  </si>
  <si>
    <t>8.3 ± 0.8</t>
  </si>
  <si>
    <t>1.911 ± 0.078</t>
  </si>
  <si>
    <t>101.6 ± 2.0</t>
  </si>
  <si>
    <t>?FG56?</t>
  </si>
  <si>
    <t>9.2 ± 1.2</t>
  </si>
  <si>
    <t>1.914 ± 0.078</t>
  </si>
  <si>
    <t>12.3 ± 1.2</t>
  </si>
  <si>
    <t>1.945 ± 0.083</t>
  </si>
  <si>
    <t>5.5 ± 0.6</t>
  </si>
  <si>
    <t>1.919 ± 0.077</t>
  </si>
  <si>
    <t>27.5 ± 3.2</t>
  </si>
  <si>
    <t>1.928 ± 0.077</t>
  </si>
  <si>
    <t>101.6 ± 2.0</t>
  </si>
  <si>
    <t>FG56 (?)</t>
  </si>
  <si>
    <t>17.8 ± 2.0</t>
  </si>
  <si>
    <t>0.189± 0.004</t>
  </si>
  <si>
    <t>106.1 ± 4.3</t>
  </si>
  <si>
    <t>10.7 ±  1.2</t>
  </si>
  <si>
    <t>0.179 ± 0.004</t>
  </si>
  <si>
    <t>FG56</t>
  </si>
  <si>
    <t>15.8 ± 1.6</t>
  </si>
  <si>
    <t>0.189 ± 0.004</t>
  </si>
  <si>
    <t>19.8 ± 2.0</t>
  </si>
  <si>
    <t>0.184 ± 0.004</t>
  </si>
  <si>
    <t>58.2 ± 6.8</t>
  </si>
  <si>
    <t>0.186± 0.004</t>
  </si>
  <si>
    <t>35.8 ± 4.0</t>
  </si>
  <si>
    <t>0.174± 0.003</t>
  </si>
  <si>
    <t>39.1 ± 4.8</t>
  </si>
  <si>
    <t>1.966 ± 0.101</t>
  </si>
  <si>
    <t>13.1 ± 1.4</t>
  </si>
  <si>
    <t>0.171± 0.003</t>
  </si>
  <si>
    <t>8.6 ± 0.8</t>
  </si>
  <si>
    <t>0.176± 0.004</t>
  </si>
  <si>
    <t>12.6 ± 1.4</t>
  </si>
  <si>
    <t>0.182± 0.004</t>
  </si>
  <si>
    <t>17.2 ± 2.2</t>
  </si>
  <si>
    <t>0.178± 0.004</t>
  </si>
  <si>
    <r>
      <t>GUM-02</t>
    </r>
    <r>
      <rPr>
        <vertAlign val="superscript"/>
        <sz val="11"/>
        <rFont val="Calibri"/>
        <family val="2"/>
        <scheme val="minor"/>
      </rPr>
      <t>C</t>
    </r>
  </si>
  <si>
    <t>73.7 ± 8.0</t>
  </si>
  <si>
    <t>0.187± 0.004</t>
  </si>
  <si>
    <t>60.3 ± 6.8</t>
  </si>
  <si>
    <t>0.185± 0.004</t>
  </si>
  <si>
    <r>
      <t>T</t>
    </r>
    <r>
      <rPr>
        <b/>
        <vertAlign val="subscript"/>
        <sz val="11"/>
        <rFont val="Calibri"/>
        <family val="2"/>
        <scheme val="minor"/>
      </rPr>
      <t>c</t>
    </r>
    <r>
      <rPr>
        <b/>
        <sz val="11"/>
        <rFont val="Calibri"/>
        <family val="2"/>
        <scheme val="minor"/>
      </rPr>
      <t xml:space="preserve"> [°C]</t>
    </r>
  </si>
  <si>
    <t>cooling rate [°C/Myr]</t>
  </si>
  <si>
    <t>sample age ± 2σ [Ma]</t>
  </si>
  <si>
    <r>
      <t>ρ</t>
    </r>
    <r>
      <rPr>
        <b/>
        <vertAlign val="subscript"/>
        <sz val="11"/>
        <rFont val="Calibri"/>
        <family val="2"/>
        <scheme val="minor"/>
      </rPr>
      <t>d</t>
    </r>
    <r>
      <rPr>
        <b/>
        <sz val="11"/>
        <rFont val="Calibri"/>
        <family val="2"/>
        <scheme val="minor"/>
      </rPr>
      <t xml:space="preserve"> ± 1σ [10</t>
    </r>
    <r>
      <rPr>
        <b/>
        <vertAlign val="superscript"/>
        <sz val="11"/>
        <rFont val="Calibri"/>
        <family val="2"/>
        <scheme val="minor"/>
      </rPr>
      <t>6</t>
    </r>
    <r>
      <rPr>
        <b/>
        <sz val="11"/>
        <rFont val="Calibri"/>
        <family val="2"/>
        <scheme val="minor"/>
      </rPr>
      <t>cm</t>
    </r>
    <r>
      <rPr>
        <b/>
        <vertAlign val="superscript"/>
        <sz val="11"/>
        <rFont val="Calibri"/>
        <family val="2"/>
        <scheme val="minor"/>
      </rPr>
      <t>-2</t>
    </r>
    <r>
      <rPr>
        <b/>
        <sz val="11"/>
        <rFont val="Calibri"/>
        <family val="2"/>
        <scheme val="minor"/>
      </rPr>
      <t>]</t>
    </r>
  </si>
  <si>
    <t>z ± 1σ</t>
  </si>
  <si>
    <r>
      <t>P(c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 (%)</t>
    </r>
  </si>
  <si>
    <r>
      <t>c</t>
    </r>
    <r>
      <rPr>
        <b/>
        <vertAlign val="superscript"/>
        <sz val="11"/>
        <rFont val="Calibri"/>
        <family val="2"/>
        <scheme val="minor"/>
      </rPr>
      <t>2</t>
    </r>
  </si>
  <si>
    <r>
      <t>N</t>
    </r>
    <r>
      <rPr>
        <b/>
        <vertAlign val="subscript"/>
        <sz val="11"/>
        <rFont val="Calibri"/>
        <family val="2"/>
        <scheme val="minor"/>
      </rPr>
      <t>i</t>
    </r>
  </si>
  <si>
    <r>
      <t>N</t>
    </r>
    <r>
      <rPr>
        <b/>
        <vertAlign val="subscript"/>
        <sz val="11"/>
        <rFont val="Calibri"/>
        <family val="2"/>
        <scheme val="minor"/>
      </rPr>
      <t>s</t>
    </r>
  </si>
  <si>
    <t>Areas</t>
  </si>
  <si>
    <t>Irradiation</t>
  </si>
  <si>
    <r>
      <rPr>
        <b/>
        <sz val="11"/>
        <rFont val="Calibri"/>
        <family val="2"/>
        <scheme val="minor"/>
      </rPr>
      <t>Table S8.</t>
    </r>
    <r>
      <rPr>
        <sz val="11"/>
        <rFont val="Calibri"/>
        <family val="2"/>
        <scheme val="minor"/>
      </rPr>
      <t xml:space="preserve"> Zircon fission-track data from this study and </t>
    </r>
    <r>
      <rPr>
        <sz val="11"/>
        <color rgb="FFFF0000"/>
        <rFont val="Calibri"/>
        <family val="2"/>
        <scheme val="minor"/>
      </rPr>
      <t>Stübner et al. (2013b)</t>
    </r>
  </si>
  <si>
    <r>
      <rPr>
        <vertAlign val="super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>weighted average</t>
    </r>
  </si>
  <si>
    <t>12.5 ± 0.2</t>
  </si>
  <si>
    <t>4.6 ± 0.4</t>
  </si>
  <si>
    <t>0.228 ± 0.005</t>
  </si>
  <si>
    <t>241.4 ± 8.4</t>
  </si>
  <si>
    <t>FG 54</t>
  </si>
  <si>
    <t>2.8 ± 0.8</t>
  </si>
  <si>
    <t>0.662 ± 0.067</t>
  </si>
  <si>
    <t>389.1 ± 6.8</t>
  </si>
  <si>
    <t>Goe112</t>
  </si>
  <si>
    <t>4.8 ± 1.2</t>
  </si>
  <si>
    <t>0.655 ± 0.067</t>
  </si>
  <si>
    <t>2.7 ± 0.6</t>
  </si>
  <si>
    <t>0.649 ± 0.067</t>
  </si>
  <si>
    <t>6.0 ± 0.8</t>
  </si>
  <si>
    <t>0.568 ± 0.005</t>
  </si>
  <si>
    <t>254.3 ± 4.2</t>
  </si>
  <si>
    <t>FG20</t>
  </si>
  <si>
    <t>10.2 ± 2.4</t>
  </si>
  <si>
    <t>0.605 ± 0.067</t>
  </si>
  <si>
    <t>6901B1b</t>
  </si>
  <si>
    <t>10.0 ± 1.7</t>
  </si>
  <si>
    <t>9.8 ± 2.4</t>
  </si>
  <si>
    <t>0.611 ± 0.067</t>
  </si>
  <si>
    <t>6901B1a</t>
  </si>
  <si>
    <t>10.1 ± 2.4</t>
  </si>
  <si>
    <t>0.599 ± 0.067</t>
  </si>
  <si>
    <t>6.4 ± 0.6</t>
  </si>
  <si>
    <t>0.195 ± 0.004</t>
  </si>
  <si>
    <t>269.6 ± 5.2</t>
  </si>
  <si>
    <t>FG16</t>
  </si>
  <si>
    <t>9.2 ± 0.8</t>
  </si>
  <si>
    <t>0.567 ± 0.005</t>
  </si>
  <si>
    <t>8.0 ± 1.0</t>
  </si>
  <si>
    <t>0.196 ± 0.004</t>
  </si>
  <si>
    <t>8.4 ± 2.2</t>
  </si>
  <si>
    <t>0.197 ± 0.004</t>
  </si>
  <si>
    <t>9.7 ± 2.4</t>
  </si>
  <si>
    <t>0.592 ± 0.067</t>
  </si>
  <si>
    <t>9.3 ± 0.8</t>
  </si>
  <si>
    <t>0.199 ± 0.004</t>
  </si>
  <si>
    <t>8.7 ± 0.6</t>
  </si>
  <si>
    <t>8.0 ± 0.8</t>
  </si>
  <si>
    <t>0.354 ± 0.005</t>
  </si>
  <si>
    <t>271.3 ± 3.1</t>
  </si>
  <si>
    <t>FG17</t>
  </si>
  <si>
    <t>9.4 ± 2.4</t>
  </si>
  <si>
    <t>0.586 ± 0.067</t>
  </si>
  <si>
    <t>7.3 ± 1.4</t>
  </si>
  <si>
    <t>6826D1b</t>
  </si>
  <si>
    <t>6.3 ± 0.8</t>
  </si>
  <si>
    <t>5.8 ± 1.0</t>
  </si>
  <si>
    <t>6826D1a</t>
  </si>
  <si>
    <t>4.8 ± 2.0</t>
  </si>
  <si>
    <t>0.198 ± 0.004</t>
  </si>
  <si>
    <t>4.1 ± 0.8</t>
  </si>
  <si>
    <t>6824H1b</t>
  </si>
  <si>
    <t>4.0 ± 0.5</t>
  </si>
  <si>
    <t>4.0 ± 0.6</t>
  </si>
  <si>
    <t>6824H1a</t>
  </si>
  <si>
    <t>6.3 ± 1.8</t>
  </si>
  <si>
    <t>7.8 ± 2.2</t>
  </si>
  <si>
    <t>4.5 ± 0.6</t>
  </si>
  <si>
    <t>0.194 ± 0.004</t>
  </si>
  <si>
    <t>6.8 ± 1.0</t>
  </si>
  <si>
    <t>6824B4b</t>
  </si>
  <si>
    <t>6.9 ± 0.7</t>
  </si>
  <si>
    <t>7.3 ± 1.6</t>
  </si>
  <si>
    <t>0.193 ± 0.004</t>
  </si>
  <si>
    <t>6824B4a</t>
  </si>
  <si>
    <t>3.2 ± 0.6</t>
  </si>
  <si>
    <t>3.6 ± 0.6</t>
  </si>
  <si>
    <t>2.1 ± 0.4</t>
  </si>
  <si>
    <t>0.557 ± 0.005</t>
  </si>
  <si>
    <t>3.0 ± 0.4</t>
  </si>
  <si>
    <t>0.555 ± 0.005</t>
  </si>
  <si>
    <t>2.0 ± 0.4</t>
  </si>
  <si>
    <t>0.552 ± 0.005</t>
  </si>
  <si>
    <t>5.1 ± 0.8</t>
  </si>
  <si>
    <t>0.549 ± 0.005</t>
  </si>
  <si>
    <t>6.6 ± 1.6</t>
  </si>
  <si>
    <t>0.643 ± 0.067</t>
  </si>
  <si>
    <t>2.2 ± 0.4</t>
  </si>
  <si>
    <t>0.564 ± 0.005</t>
  </si>
  <si>
    <t>0.560 ± 0.005</t>
  </si>
  <si>
    <t>8.3 ± 0.6</t>
  </si>
  <si>
    <t>0.260 ± 0.005</t>
  </si>
  <si>
    <t>236.1 ± 1.6</t>
  </si>
  <si>
    <t>FG 62</t>
  </si>
  <si>
    <t>9.2 ± 1.0</t>
  </si>
  <si>
    <t>0.186 ± 0.004</t>
  </si>
  <si>
    <t>FG 16</t>
  </si>
  <si>
    <t>8.6 ± 0.7</t>
  </si>
  <si>
    <t>7.9 ± 1.0</t>
  </si>
  <si>
    <t>0.188 ± 0.004</t>
  </si>
  <si>
    <t>0.636 ± 0.067</t>
  </si>
  <si>
    <t>Goe 112</t>
  </si>
  <si>
    <t>8.6 ± 1.2</t>
  </si>
  <si>
    <t>FG 20</t>
  </si>
  <si>
    <t>10.4 ± 2.4</t>
  </si>
  <si>
    <t>0.630 ± 0.067</t>
  </si>
  <si>
    <t>9.4 ± 1.0</t>
  </si>
  <si>
    <t>9.3 ± 1.2</t>
  </si>
  <si>
    <t>0.570 ± 0.005</t>
  </si>
  <si>
    <t>6.2 ± 0.6</t>
  </si>
  <si>
    <t>6904G1b</t>
  </si>
  <si>
    <t>6.3 ± 0.4</t>
  </si>
  <si>
    <t>6.5 ± 0.8</t>
  </si>
  <si>
    <t>6904G1a</t>
  </si>
  <si>
    <t>6.1 ± 2.2</t>
  </si>
  <si>
    <t>7.2 ± 3.4</t>
  </si>
  <si>
    <t>0.400 ± 0.100</t>
  </si>
  <si>
    <t>271.5 ± 2.6</t>
  </si>
  <si>
    <t>FG 11</t>
  </si>
  <si>
    <t>8.6 ± 1.4</t>
  </si>
  <si>
    <t>0.369 ± 0.015</t>
  </si>
  <si>
    <t>FG 10</t>
  </si>
  <si>
    <t>8.4 ± 4.6</t>
  </si>
  <si>
    <t>0.393 ± 0.100</t>
    <phoneticPr fontId="0" type="noConversion"/>
  </si>
  <si>
    <t>4.3 ± 1.2</t>
  </si>
  <si>
    <t>0.558 ± 0.005</t>
  </si>
  <si>
    <t>4727A2b</t>
  </si>
  <si>
    <t>4.8 ± 0.9</t>
  </si>
  <si>
    <t>5.4 ± 1.4</t>
  </si>
  <si>
    <t>0.580 ± 0.067</t>
  </si>
  <si>
    <t>4727A2a</t>
  </si>
  <si>
    <t>4.7 ± 0.6</t>
  </si>
  <si>
    <t>0.344 ± 0.015</t>
  </si>
  <si>
    <t>FG10</t>
  </si>
  <si>
    <t>5.7 ± 1.4</t>
  </si>
  <si>
    <t>0.573 ± 0.067</t>
  </si>
  <si>
    <t>6.5 ± 3.4</t>
  </si>
  <si>
    <t>1.044 ± 0.022</t>
  </si>
  <si>
    <t>356.5 ± 13.9</t>
  </si>
  <si>
    <t>UA14-1</t>
  </si>
  <si>
    <t>3.8 ± 1.0</t>
  </si>
  <si>
    <t>6903C1b</t>
  </si>
  <si>
    <t>3.7 ± 0.5</t>
  </si>
  <si>
    <t>3.7 ± 0.6</t>
  </si>
  <si>
    <t>0.190 ± 0.004</t>
  </si>
  <si>
    <t>6903C1a</t>
  </si>
  <si>
    <t>0.624 ± 0.067</t>
  </si>
  <si>
    <t>9.9 ± 0.2</t>
  </si>
  <si>
    <t>3.8 ± 0.4</t>
  </si>
  <si>
    <t>0.326 ± 0.010</t>
  </si>
  <si>
    <t>FG 59</t>
  </si>
  <si>
    <t>4.0 ± 0.4</t>
  </si>
  <si>
    <t>0.569 ± 0.005</t>
  </si>
  <si>
    <t>6.6 ± 1.8</t>
  </si>
  <si>
    <t>0.617 ± 0.067</t>
  </si>
  <si>
    <t>9.0 ± 0.8</t>
  </si>
  <si>
    <t>0.239 ± 0.005</t>
  </si>
  <si>
    <t>FG 25</t>
  </si>
  <si>
    <t>14.6 ± 1.8</t>
  </si>
  <si>
    <t>0.191 ± 0.004</t>
  </si>
  <si>
    <t>6901E1b</t>
  </si>
  <si>
    <t>15.5 ± 1.5</t>
  </si>
  <si>
    <t>17.4 ± 2.6</t>
  </si>
  <si>
    <t>0.192 ± 0.004</t>
  </si>
  <si>
    <t>6901E1a</t>
  </si>
  <si>
    <t>15.9 ± 1.6</t>
  </si>
  <si>
    <t>21.2 ± 4.2</t>
  </si>
  <si>
    <t>0.361 ± 0.015</t>
  </si>
  <si>
    <t>27.0 ± 2.2</t>
  </si>
  <si>
    <t>4.2 ± 2.0</t>
  </si>
  <si>
    <t>1.105 ± 0.022</t>
  </si>
  <si>
    <t>UA-15-1</t>
  </si>
  <si>
    <t>6.3 ± 1.4</t>
  </si>
  <si>
    <t>1.014 ± 0.021</t>
  </si>
  <si>
    <t>UA-14-1</t>
  </si>
  <si>
    <t>8.1 ± 2.4</t>
  </si>
  <si>
    <t>1.004 ± 0.021</t>
  </si>
  <si>
    <t>7.7 ± 1.6</t>
  </si>
  <si>
    <t>1.024 ± 0.021</t>
  </si>
  <si>
    <t>0.994 ± 0.021</t>
  </si>
  <si>
    <t>12.9 ± 0.2</t>
  </si>
  <si>
    <t>7.4 ± 0.8</t>
  </si>
  <si>
    <t>0.240 ± 0.005</t>
  </si>
  <si>
    <t>10.4 ± 2.8</t>
  </si>
  <si>
    <t>0.690 ± 0.067</t>
  </si>
  <si>
    <t>6.9 ± 0.8</t>
  </si>
  <si>
    <t>0.235 ± 0.005</t>
  </si>
  <si>
    <t>12.2 ± 0.2</t>
  </si>
  <si>
    <t>0.349  ± 0.011</t>
  </si>
  <si>
    <t>11.1 ± 2.4</t>
  </si>
  <si>
    <t>0.668 ± 0.067</t>
  </si>
  <si>
    <t>13.0 ± 0.1</t>
  </si>
  <si>
    <t>5.1 ± 0.4</t>
  </si>
  <si>
    <t>0.232 ± 0.005</t>
  </si>
  <si>
    <t>12.3 ± 0.2</t>
  </si>
  <si>
    <t>5.8 ± 0.6</t>
  </si>
  <si>
    <t>0.351 ±  0.012</t>
  </si>
  <si>
    <t>11.1 ± 0.1</t>
  </si>
  <si>
    <t>5.5 ± 0.6</t>
  </si>
  <si>
    <t>0.350 ± 0.013</t>
  </si>
  <si>
    <t>FG  59</t>
  </si>
  <si>
    <t>7.3 ± 1.0</t>
  </si>
  <si>
    <t>12.9 ± 2.2</t>
  </si>
  <si>
    <t>1.034 ± 0.021</t>
  </si>
  <si>
    <t>UA / 14-1</t>
  </si>
  <si>
    <t>17.7 ± 4.4</t>
  </si>
  <si>
    <t>0.706 ± 0.067</t>
  </si>
  <si>
    <t>38.6 ± 8.6</t>
  </si>
  <si>
    <t>0.695 ± 0.067</t>
  </si>
  <si>
    <t>0.273  ± 0.005</t>
  </si>
  <si>
    <t>FG 64</t>
  </si>
  <si>
    <t>11.2 ± 1.0</t>
  </si>
  <si>
    <t>0.269  ± 0.005</t>
  </si>
  <si>
    <t>16.8 ± 1.0</t>
  </si>
  <si>
    <t>0.284  ± 0.006</t>
  </si>
  <si>
    <t>Std. (µm)</t>
  </si>
  <si>
    <t>MTL ± 1σ (μm)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</si>
  <si>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c</t>
    </r>
  </si>
  <si>
    <t>Tc (°C)</t>
  </si>
  <si>
    <t>cooling rate (°C/Myr)</t>
  </si>
  <si>
    <r>
      <t>sample age ± 2σ</t>
    </r>
    <r>
      <rPr>
        <b/>
        <vertAlign val="superscript"/>
        <sz val="11"/>
        <rFont val="Calibri"/>
        <family val="2"/>
        <scheme val="minor"/>
      </rPr>
      <t>a</t>
    </r>
    <r>
      <rPr>
        <b/>
        <sz val="11"/>
        <rFont val="Calibri"/>
        <family val="2"/>
        <scheme val="minor"/>
      </rPr>
      <t xml:space="preserve"> (Ma)</t>
    </r>
  </si>
  <si>
    <t>mount age ± 2σ (Ma)</t>
  </si>
  <si>
    <r>
      <t>ρ</t>
    </r>
    <r>
      <rPr>
        <b/>
        <vertAlign val="subscript"/>
        <sz val="11"/>
        <rFont val="Calibri"/>
        <family val="2"/>
        <scheme val="minor"/>
      </rPr>
      <t>d</t>
    </r>
    <r>
      <rPr>
        <b/>
        <sz val="11"/>
        <rFont val="Calibri"/>
        <family val="2"/>
        <scheme val="minor"/>
      </rPr>
      <t xml:space="preserve"> ± 1s  [10</t>
    </r>
    <r>
      <rPr>
        <b/>
        <vertAlign val="superscript"/>
        <sz val="11"/>
        <rFont val="Calibri"/>
        <family val="2"/>
        <scheme val="minor"/>
      </rPr>
      <t>6</t>
    </r>
    <r>
      <rPr>
        <b/>
        <sz val="11"/>
        <rFont val="Calibri"/>
        <family val="2"/>
        <scheme val="minor"/>
      </rPr>
      <t xml:space="preserve"> cm</t>
    </r>
    <r>
      <rPr>
        <b/>
        <vertAlign val="superscript"/>
        <sz val="11"/>
        <rFont val="Calibri"/>
        <family val="2"/>
        <scheme val="minor"/>
      </rPr>
      <t>-2</t>
    </r>
    <r>
      <rPr>
        <b/>
        <sz val="11"/>
        <rFont val="Calibri"/>
        <family val="2"/>
        <scheme val="minor"/>
      </rPr>
      <t>]</t>
    </r>
  </si>
  <si>
    <t>ζ ± 1σ</t>
  </si>
  <si>
    <r>
      <t>P(χ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</si>
  <si>
    <t>Lab / Irradiation</t>
  </si>
  <si>
    <r>
      <t>Table S9.</t>
    </r>
    <r>
      <rPr>
        <sz val="11"/>
        <rFont val="Calibri"/>
        <family val="2"/>
        <scheme val="minor"/>
      </rPr>
      <t xml:space="preserve"> Apatite fission-track data from this study and </t>
    </r>
    <r>
      <rPr>
        <sz val="11"/>
        <color rgb="FFFF0000"/>
        <rFont val="Calibri"/>
        <family val="2"/>
        <scheme val="minor"/>
      </rPr>
      <t>Stübner et al. (2013b)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</si>
</sst>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"/>
    <numFmt numFmtId="166" formatCode="0.000"/>
  </numFmts>
  <fonts count="9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EE00E3"/>
      <name val="Calibri"/>
      <family val="2"/>
      <scheme val="minor"/>
    </font>
    <font>
      <vertAlign val="superscript"/>
      <sz val="11"/>
      <color rgb="FFEE00E3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vertAlign val="subscript"/>
      <sz val="11"/>
      <color rgb="FF000000"/>
      <name val="Calibri"/>
      <family val="2"/>
    </font>
    <font>
      <b/>
      <sz val="11"/>
      <name val="Calibri"/>
      <family val="2"/>
    </font>
    <font>
      <i/>
      <u/>
      <sz val="11"/>
      <name val="Calibri"/>
      <family val="2"/>
    </font>
    <font>
      <vertAlign val="subscript"/>
      <sz val="11"/>
      <name val="Calibri"/>
      <family val="2"/>
    </font>
    <font>
      <b/>
      <vertAlign val="superscript"/>
      <sz val="11"/>
      <color rgb="FF000000"/>
      <name val="Calibri"/>
      <family val="2"/>
    </font>
    <font>
      <b/>
      <vertAlign val="subscript"/>
      <sz val="11"/>
      <color rgb="FF000000"/>
      <name val="Calibri"/>
      <family val="2"/>
    </font>
    <font>
      <i/>
      <vertAlign val="subscript"/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Symbol"/>
      <family val="1"/>
      <charset val="2"/>
    </font>
    <font>
      <b/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7"/>
      <name val="Calibri"/>
      <family val="2"/>
      <scheme val="minor"/>
    </font>
    <font>
      <sz val="7"/>
      <name val="Calibri"/>
      <family val="2"/>
    </font>
    <font>
      <vertAlign val="superscript"/>
      <sz val="7"/>
      <name val="Calibri"/>
      <family val="2"/>
      <scheme val="minor"/>
    </font>
    <font>
      <sz val="7"/>
      <color rgb="FF0070C0"/>
      <name val="Calibri"/>
      <family val="2"/>
      <scheme val="minor"/>
    </font>
    <font>
      <sz val="7"/>
      <color rgb="FF0070C0"/>
      <name val="Calibri"/>
      <family val="2"/>
    </font>
    <font>
      <sz val="7"/>
      <color rgb="FFFF0000"/>
      <name val="Calibri"/>
      <family val="2"/>
      <scheme val="minor"/>
    </font>
    <font>
      <vertAlign val="subscript"/>
      <sz val="7"/>
      <color rgb="FFFF0000"/>
      <name val="Calibri"/>
      <family val="2"/>
      <scheme val="minor"/>
    </font>
    <font>
      <sz val="8.0500000000000007"/>
      <name val="Calibri"/>
      <family val="2"/>
    </font>
    <font>
      <b/>
      <sz val="7"/>
      <name val="Calibri"/>
      <family val="2"/>
      <scheme val="minor"/>
    </font>
    <font>
      <b/>
      <i/>
      <sz val="7"/>
      <name val="Calibri"/>
      <family val="2"/>
      <scheme val="minor"/>
    </font>
    <font>
      <vertAlign val="subscript"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Verdana"/>
      <family val="2"/>
    </font>
    <font>
      <sz val="7"/>
      <color theme="5" tint="-0.249977111117893"/>
      <name val="Calibri"/>
      <family val="2"/>
      <scheme val="minor"/>
    </font>
    <font>
      <vertAlign val="subscript"/>
      <sz val="7"/>
      <color theme="5" tint="-0.249977111117893"/>
      <name val="Calibri"/>
      <family val="2"/>
      <scheme val="minor"/>
    </font>
    <font>
      <strike/>
      <sz val="7"/>
      <name val="Calibri"/>
      <family val="2"/>
      <scheme val="minor"/>
    </font>
    <font>
      <sz val="6.7"/>
      <name val="Calibri"/>
      <family val="2"/>
      <scheme val="minor"/>
    </font>
    <font>
      <b/>
      <vertAlign val="superscript"/>
      <sz val="7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b/>
      <i/>
      <sz val="9"/>
      <name val="Arial"/>
      <family val="2"/>
    </font>
    <font>
      <sz val="9"/>
      <color rgb="FFEE00E3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trike/>
      <sz val="9"/>
      <color rgb="FFFF0000"/>
      <name val="Arial"/>
      <family val="2"/>
    </font>
    <font>
      <strike/>
      <vertAlign val="superscript"/>
      <sz val="9"/>
      <color rgb="FFFF000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i/>
      <strike/>
      <sz val="9"/>
      <name val="Arial"/>
      <family val="2"/>
    </font>
    <font>
      <i/>
      <sz val="9"/>
      <color theme="1"/>
      <name val="Arial"/>
      <family val="2"/>
    </font>
    <font>
      <i/>
      <sz val="9"/>
      <color rgb="FFEE00E3"/>
      <name val="Arial"/>
      <family val="2"/>
    </font>
    <font>
      <b/>
      <vertAlign val="subscript"/>
      <sz val="9"/>
      <color theme="1"/>
      <name val="Arial"/>
      <family val="2"/>
    </font>
    <font>
      <b/>
      <vertAlign val="subscript"/>
      <sz val="9"/>
      <name val="Arial"/>
      <family val="2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trike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2" fillId="0" borderId="0"/>
    <xf numFmtId="0" fontId="1" fillId="0" borderId="0"/>
    <xf numFmtId="0" fontId="55" fillId="0" borderId="0"/>
    <xf numFmtId="0" fontId="2" fillId="0" borderId="0"/>
  </cellStyleXfs>
  <cellXfs count="607">
    <xf numFmtId="0" fontId="0" fillId="0" borderId="0" xfId="0"/>
    <xf numFmtId="0" fontId="2" fillId="0" borderId="0" xfId="0" applyFont="1" applyFill="1"/>
    <xf numFmtId="164" fontId="0" fillId="0" borderId="0" xfId="0" applyNumberForma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3" fillId="0" borderId="1" xfId="0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0" xfId="0" applyFont="1" applyFill="1"/>
    <xf numFmtId="0" fontId="2" fillId="0" borderId="6" xfId="0" applyFont="1" applyFill="1" applyBorder="1"/>
    <xf numFmtId="0" fontId="0" fillId="0" borderId="7" xfId="0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2" fillId="0" borderId="7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49" fontId="6" fillId="0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/>
    <xf numFmtId="49" fontId="6" fillId="0" borderId="6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49" fontId="6" fillId="0" borderId="6" xfId="1" applyNumberFormat="1" applyFont="1" applyFill="1" applyBorder="1" applyAlignment="1">
      <alignment horizontal="left" vertical="center"/>
    </xf>
    <xf numFmtId="0" fontId="0" fillId="0" borderId="7" xfId="0" applyFill="1" applyBorder="1"/>
    <xf numFmtId="164" fontId="0" fillId="0" borderId="0" xfId="0" applyNumberFormat="1" applyFill="1" applyBorder="1"/>
    <xf numFmtId="0" fontId="0" fillId="0" borderId="7" xfId="0" applyFont="1" applyFill="1" applyBorder="1"/>
    <xf numFmtId="0" fontId="0" fillId="0" borderId="8" xfId="0" applyFill="1" applyBorder="1"/>
    <xf numFmtId="164" fontId="0" fillId="0" borderId="9" xfId="0" applyNumberFormat="1" applyFill="1" applyBorder="1"/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/>
    <xf numFmtId="0" fontId="3" fillId="0" borderId="7" xfId="0" applyFont="1" applyFill="1" applyBorder="1"/>
    <xf numFmtId="0" fontId="2" fillId="0" borderId="2" xfId="0" applyFont="1" applyFill="1" applyBorder="1"/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6" fillId="0" borderId="0" xfId="1" applyFont="1"/>
    <xf numFmtId="49" fontId="6" fillId="0" borderId="0" xfId="1" applyNumberFormat="1" applyFont="1"/>
    <xf numFmtId="1" fontId="6" fillId="0" borderId="0" xfId="1" applyNumberFormat="1" applyFont="1"/>
    <xf numFmtId="164" fontId="6" fillId="0" borderId="0" xfId="1" applyNumberFormat="1" applyFont="1"/>
    <xf numFmtId="49" fontId="9" fillId="0" borderId="0" xfId="1" applyNumberFormat="1" applyFont="1"/>
    <xf numFmtId="49" fontId="10" fillId="0" borderId="0" xfId="1" applyNumberFormat="1" applyFont="1"/>
    <xf numFmtId="0" fontId="6" fillId="0" borderId="10" xfId="1" applyFont="1" applyBorder="1"/>
    <xf numFmtId="49" fontId="6" fillId="0" borderId="10" xfId="1" applyNumberFormat="1" applyFont="1" applyBorder="1"/>
    <xf numFmtId="49" fontId="6" fillId="0" borderId="9" xfId="1" applyNumberFormat="1" applyFont="1" applyBorder="1"/>
    <xf numFmtId="1" fontId="6" fillId="0" borderId="9" xfId="1" applyNumberFormat="1" applyFont="1" applyBorder="1"/>
    <xf numFmtId="164" fontId="6" fillId="0" borderId="9" xfId="1" applyNumberFormat="1" applyFont="1" applyBorder="1"/>
    <xf numFmtId="49" fontId="2" fillId="0" borderId="9" xfId="1" applyNumberFormat="1" applyBorder="1"/>
    <xf numFmtId="0" fontId="6" fillId="0" borderId="11" xfId="1" applyFont="1" applyBorder="1"/>
    <xf numFmtId="49" fontId="6" fillId="0" borderId="7" xfId="1" applyNumberFormat="1" applyFont="1" applyBorder="1"/>
    <xf numFmtId="49" fontId="2" fillId="0" borderId="0" xfId="1" applyNumberFormat="1"/>
    <xf numFmtId="49" fontId="12" fillId="0" borderId="0" xfId="1" applyNumberFormat="1" applyFont="1"/>
    <xf numFmtId="1" fontId="6" fillId="0" borderId="0" xfId="3" applyNumberFormat="1" applyFont="1"/>
    <xf numFmtId="164" fontId="6" fillId="0" borderId="0" xfId="3" applyNumberFormat="1" applyFont="1"/>
    <xf numFmtId="49" fontId="9" fillId="0" borderId="0" xfId="1" applyNumberFormat="1" applyFont="1" applyAlignment="1">
      <alignment horizontal="left"/>
    </xf>
    <xf numFmtId="49" fontId="13" fillId="0" borderId="0" xfId="1" applyNumberFormat="1" applyFont="1"/>
    <xf numFmtId="49" fontId="7" fillId="0" borderId="0" xfId="1" applyNumberFormat="1" applyFont="1"/>
    <xf numFmtId="49" fontId="6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left" vertical="center"/>
    </xf>
    <xf numFmtId="49" fontId="14" fillId="0" borderId="0" xfId="1" applyNumberFormat="1" applyFont="1"/>
    <xf numFmtId="49" fontId="15" fillId="0" borderId="0" xfId="1" applyNumberFormat="1" applyFont="1"/>
    <xf numFmtId="49" fontId="6" fillId="0" borderId="0" xfId="1" quotePrefix="1" applyNumberFormat="1" applyFont="1" applyAlignment="1">
      <alignment horizontal="left" vertical="center"/>
    </xf>
    <xf numFmtId="49" fontId="15" fillId="0" borderId="7" xfId="1" applyNumberFormat="1" applyFont="1" applyBorder="1"/>
    <xf numFmtId="49" fontId="16" fillId="0" borderId="0" xfId="1" applyNumberFormat="1" applyFont="1"/>
    <xf numFmtId="49" fontId="17" fillId="0" borderId="0" xfId="1" applyNumberFormat="1" applyFont="1"/>
    <xf numFmtId="49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49" fontId="6" fillId="0" borderId="7" xfId="1" applyNumberFormat="1" applyFont="1" applyBorder="1" applyAlignment="1">
      <alignment horizontal="left" vertical="center"/>
    </xf>
    <xf numFmtId="49" fontId="6" fillId="0" borderId="0" xfId="1" applyNumberFormat="1" applyFont="1" applyAlignment="1">
      <alignment vertical="center"/>
    </xf>
    <xf numFmtId="49" fontId="13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12" xfId="1" applyFont="1" applyBorder="1"/>
    <xf numFmtId="0" fontId="18" fillId="0" borderId="4" xfId="1" applyFont="1" applyBorder="1" applyAlignment="1">
      <alignment horizontal="left" vertical="center"/>
    </xf>
    <xf numFmtId="49" fontId="18" fillId="0" borderId="5" xfId="1" applyNumberFormat="1" applyFont="1" applyBorder="1" applyAlignment="1">
      <alignment horizontal="left" vertical="center"/>
    </xf>
    <xf numFmtId="49" fontId="18" fillId="0" borderId="5" xfId="1" applyNumberFormat="1" applyFont="1" applyBorder="1" applyAlignment="1">
      <alignment vertical="center"/>
    </xf>
    <xf numFmtId="0" fontId="18" fillId="0" borderId="5" xfId="1" applyFont="1" applyBorder="1" applyAlignment="1">
      <alignment vertical="center"/>
    </xf>
    <xf numFmtId="164" fontId="19" fillId="0" borderId="5" xfId="1" applyNumberFormat="1" applyFont="1" applyBorder="1" applyAlignment="1">
      <alignment vertical="center"/>
    </xf>
    <xf numFmtId="49" fontId="6" fillId="0" borderId="8" xfId="1" applyNumberFormat="1" applyFont="1" applyBorder="1"/>
    <xf numFmtId="164" fontId="6" fillId="0" borderId="0" xfId="1" applyNumberFormat="1" applyFont="1" applyAlignment="1">
      <alignment horizontal="left" vertical="center"/>
    </xf>
    <xf numFmtId="49" fontId="15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vertical="center"/>
    </xf>
    <xf numFmtId="49" fontId="6" fillId="0" borderId="0" xfId="1" quotePrefix="1" applyNumberFormat="1" applyFont="1"/>
    <xf numFmtId="49" fontId="20" fillId="0" borderId="7" xfId="1" applyNumberFormat="1" applyFont="1" applyBorder="1"/>
    <xf numFmtId="164" fontId="6" fillId="0" borderId="0" xfId="3" applyNumberFormat="1" applyFont="1" applyAlignment="1">
      <alignment vertical="center"/>
    </xf>
    <xf numFmtId="49" fontId="18" fillId="0" borderId="4" xfId="1" applyNumberFormat="1" applyFont="1" applyBorder="1" applyAlignment="1">
      <alignment horizontal="left" vertical="center"/>
    </xf>
    <xf numFmtId="49" fontId="19" fillId="0" borderId="5" xfId="1" applyNumberFormat="1" applyFont="1" applyBorder="1" applyAlignment="1">
      <alignment vertical="center"/>
    </xf>
    <xf numFmtId="49" fontId="17" fillId="0" borderId="0" xfId="1" applyNumberFormat="1" applyFont="1" applyAlignment="1">
      <alignment vertical="center"/>
    </xf>
    <xf numFmtId="49" fontId="21" fillId="0" borderId="0" xfId="1" applyNumberFormat="1" applyFont="1"/>
    <xf numFmtId="49" fontId="6" fillId="0" borderId="9" xfId="1" applyNumberFormat="1" applyFont="1" applyBorder="1" applyAlignment="1">
      <alignment horizontal="left"/>
    </xf>
    <xf numFmtId="0" fontId="18" fillId="0" borderId="8" xfId="1" applyFont="1" applyBorder="1" applyAlignment="1">
      <alignment horizontal="left" vertical="center"/>
    </xf>
    <xf numFmtId="49" fontId="18" fillId="0" borderId="9" xfId="1" applyNumberFormat="1" applyFont="1" applyBorder="1" applyAlignment="1">
      <alignment horizontal="left" vertical="center"/>
    </xf>
    <xf numFmtId="0" fontId="9" fillId="0" borderId="0" xfId="1" applyFont="1"/>
    <xf numFmtId="0" fontId="9" fillId="0" borderId="13" xfId="1" applyFont="1" applyBorder="1"/>
    <xf numFmtId="0" fontId="9" fillId="0" borderId="1" xfId="1" applyFont="1" applyBorder="1"/>
    <xf numFmtId="49" fontId="9" fillId="0" borderId="2" xfId="1" applyNumberFormat="1" applyFont="1" applyBorder="1"/>
    <xf numFmtId="49" fontId="9" fillId="0" borderId="5" xfId="1" applyNumberFormat="1" applyFont="1" applyBorder="1"/>
    <xf numFmtId="1" fontId="9" fillId="0" borderId="5" xfId="1" applyNumberFormat="1" applyFont="1" applyBorder="1"/>
    <xf numFmtId="164" fontId="9" fillId="0" borderId="5" xfId="1" applyNumberFormat="1" applyFont="1" applyBorder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top"/>
    </xf>
    <xf numFmtId="0" fontId="25" fillId="0" borderId="0" xfId="0" applyFont="1" applyAlignment="1">
      <alignment horizontal="center" vertical="center"/>
    </xf>
    <xf numFmtId="0" fontId="2" fillId="0" borderId="0" xfId="0" applyFont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34" fillId="0" borderId="0" xfId="4" applyFont="1"/>
    <xf numFmtId="0" fontId="34" fillId="0" borderId="0" xfId="4" applyFont="1" applyAlignment="1">
      <alignment horizontal="center"/>
    </xf>
    <xf numFmtId="165" fontId="34" fillId="0" borderId="0" xfId="4" applyNumberFormat="1" applyFont="1" applyAlignment="1">
      <alignment horizontal="center"/>
    </xf>
    <xf numFmtId="165" fontId="35" fillId="0" borderId="0" xfId="4" applyNumberFormat="1" applyFont="1" applyAlignment="1">
      <alignment horizontal="center"/>
    </xf>
    <xf numFmtId="0" fontId="35" fillId="0" borderId="0" xfId="4" applyFont="1"/>
    <xf numFmtId="0" fontId="34" fillId="0" borderId="2" xfId="4" applyFont="1" applyBorder="1"/>
    <xf numFmtId="0" fontId="34" fillId="0" borderId="6" xfId="4" applyFont="1" applyBorder="1" applyAlignment="1">
      <alignment horizontal="left"/>
    </xf>
    <xf numFmtId="0" fontId="35" fillId="0" borderId="0" xfId="4" applyFont="1" applyAlignment="1">
      <alignment horizontal="center"/>
    </xf>
    <xf numFmtId="0" fontId="34" fillId="0" borderId="0" xfId="4" applyFont="1" applyAlignment="1">
      <alignment horizontal="left"/>
    </xf>
    <xf numFmtId="0" fontId="34" fillId="0" borderId="4" xfId="4" applyFont="1" applyBorder="1" applyAlignment="1">
      <alignment horizontal="left"/>
    </xf>
    <xf numFmtId="0" fontId="38" fillId="0" borderId="18" xfId="4" applyFont="1" applyBorder="1" applyAlignment="1">
      <alignment horizontal="left"/>
    </xf>
    <xf numFmtId="0" fontId="38" fillId="0" borderId="5" xfId="4" applyFont="1" applyBorder="1" applyAlignment="1">
      <alignment horizontal="left"/>
    </xf>
    <xf numFmtId="0" fontId="38" fillId="0" borderId="4" xfId="4" applyFont="1" applyBorder="1" applyAlignment="1">
      <alignment horizontal="left"/>
    </xf>
    <xf numFmtId="0" fontId="34" fillId="0" borderId="6" xfId="4" applyFont="1" applyBorder="1" applyAlignment="1">
      <alignment horizontal="center"/>
    </xf>
    <xf numFmtId="0" fontId="34" fillId="0" borderId="0" xfId="4" applyFont="1" applyAlignment="1">
      <alignment horizontal="center" vertical="center"/>
    </xf>
    <xf numFmtId="0" fontId="2" fillId="0" borderId="0" xfId="0" applyFont="1" applyAlignment="1">
      <alignment vertical="center"/>
    </xf>
    <xf numFmtId="0" fontId="34" fillId="0" borderId="0" xfId="4" applyFont="1" applyAlignment="1">
      <alignment horizontal="left" vertical="center"/>
    </xf>
    <xf numFmtId="49" fontId="34" fillId="0" borderId="0" xfId="4" applyNumberFormat="1" applyFont="1" applyAlignment="1">
      <alignment horizontal="left" vertical="center"/>
    </xf>
    <xf numFmtId="0" fontId="34" fillId="0" borderId="0" xfId="4" applyFont="1" applyAlignment="1">
      <alignment horizontal="center" vertical="center"/>
    </xf>
    <xf numFmtId="0" fontId="2" fillId="0" borderId="0" xfId="0" applyFont="1" applyAlignment="1">
      <alignment vertical="center"/>
    </xf>
    <xf numFmtId="0" fontId="34" fillId="0" borderId="0" xfId="4" applyFont="1" applyAlignment="1">
      <alignment horizontal="left" vertical="center"/>
    </xf>
    <xf numFmtId="0" fontId="34" fillId="0" borderId="0" xfId="4" applyFont="1" applyAlignment="1">
      <alignment vertical="center"/>
    </xf>
    <xf numFmtId="0" fontId="38" fillId="0" borderId="0" xfId="4" applyFont="1"/>
    <xf numFmtId="0" fontId="38" fillId="0" borderId="18" xfId="4" applyFont="1" applyBorder="1" applyAlignment="1">
      <alignment horizontal="center"/>
    </xf>
    <xf numFmtId="0" fontId="38" fillId="0" borderId="5" xfId="4" applyFont="1" applyBorder="1" applyAlignment="1">
      <alignment horizontal="center"/>
    </xf>
    <xf numFmtId="165" fontId="38" fillId="0" borderId="5" xfId="4" applyNumberFormat="1" applyFont="1" applyBorder="1" applyAlignment="1">
      <alignment horizontal="center"/>
    </xf>
    <xf numFmtId="0" fontId="38" fillId="0" borderId="5" xfId="4" applyFont="1" applyBorder="1"/>
    <xf numFmtId="0" fontId="38" fillId="0" borderId="4" xfId="4" applyFont="1" applyBorder="1"/>
    <xf numFmtId="0" fontId="34" fillId="0" borderId="0" xfId="4" applyFont="1" applyAlignment="1">
      <alignment vertical="center"/>
    </xf>
    <xf numFmtId="0" fontId="34" fillId="0" borderId="7" xfId="4" applyFont="1" applyBorder="1" applyAlignment="1">
      <alignment vertical="center"/>
    </xf>
    <xf numFmtId="0" fontId="34" fillId="0" borderId="0" xfId="4" applyFont="1" applyAlignment="1">
      <alignment horizontal="center" vertical="center" wrapText="1"/>
    </xf>
    <xf numFmtId="0" fontId="34" fillId="0" borderId="7" xfId="4" applyFont="1" applyBorder="1"/>
    <xf numFmtId="0" fontId="34" fillId="0" borderId="7" xfId="4" applyFont="1" applyBorder="1" applyAlignment="1">
      <alignment horizontal="left" vertical="center"/>
    </xf>
    <xf numFmtId="0" fontId="34" fillId="0" borderId="2" xfId="4" applyFont="1" applyBorder="1" applyAlignment="1">
      <alignment horizontal="center" vertical="center"/>
    </xf>
    <xf numFmtId="0" fontId="34" fillId="0" borderId="2" xfId="4" applyFont="1" applyBorder="1" applyAlignment="1">
      <alignment horizontal="left" vertical="center"/>
    </xf>
    <xf numFmtId="0" fontId="34" fillId="0" borderId="1" xfId="4" applyFont="1" applyBorder="1" applyAlignment="1">
      <alignment horizontal="left" vertical="center"/>
    </xf>
    <xf numFmtId="49" fontId="38" fillId="0" borderId="18" xfId="4" applyNumberFormat="1" applyFont="1" applyBorder="1" applyAlignment="1">
      <alignment horizontal="left"/>
    </xf>
    <xf numFmtId="49" fontId="38" fillId="0" borderId="5" xfId="4" applyNumberFormat="1" applyFont="1" applyBorder="1" applyAlignment="1">
      <alignment horizontal="left"/>
    </xf>
    <xf numFmtId="49" fontId="38" fillId="0" borderId="4" xfId="4" applyNumberFormat="1" applyFont="1" applyBorder="1" applyAlignment="1">
      <alignment horizontal="left"/>
    </xf>
    <xf numFmtId="0" fontId="37" fillId="0" borderId="9" xfId="0" applyFont="1" applyBorder="1" applyAlignment="1">
      <alignment horizontal="center" vertical="center"/>
    </xf>
    <xf numFmtId="49" fontId="34" fillId="0" borderId="0" xfId="4" applyNumberFormat="1" applyFont="1"/>
    <xf numFmtId="49" fontId="34" fillId="0" borderId="7" xfId="4" applyNumberFormat="1" applyFont="1" applyBorder="1"/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34" fillId="0" borderId="0" xfId="4" applyNumberFormat="1" applyFont="1" applyAlignment="1">
      <alignment horizontal="left" vertical="center"/>
    </xf>
    <xf numFmtId="49" fontId="34" fillId="0" borderId="7" xfId="4" applyNumberFormat="1" applyFont="1" applyBorder="1" applyAlignment="1">
      <alignment horizontal="left" vertical="center"/>
    </xf>
    <xf numFmtId="0" fontId="34" fillId="0" borderId="2" xfId="4" applyFont="1" applyBorder="1" applyAlignment="1">
      <alignment horizontal="center" vertical="center"/>
    </xf>
    <xf numFmtId="0" fontId="35" fillId="0" borderId="18" xfId="4" applyFont="1" applyBorder="1" applyAlignment="1">
      <alignment horizontal="center" vertical="center" wrapText="1"/>
    </xf>
    <xf numFmtId="0" fontId="35" fillId="0" borderId="5" xfId="4" applyFont="1" applyBorder="1" applyAlignment="1">
      <alignment horizontal="center" vertical="center" wrapText="1"/>
    </xf>
    <xf numFmtId="165" fontId="35" fillId="0" borderId="5" xfId="4" applyNumberFormat="1" applyFont="1" applyBorder="1" applyAlignment="1">
      <alignment horizontal="center" vertical="center" wrapText="1"/>
    </xf>
    <xf numFmtId="0" fontId="35" fillId="0" borderId="4" xfId="4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9" xfId="0" applyBorder="1" applyAlignment="1">
      <alignment horizontal="right"/>
    </xf>
    <xf numFmtId="1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9" xfId="0" applyNumberFormat="1" applyBorder="1"/>
    <xf numFmtId="49" fontId="6" fillId="0" borderId="0" xfId="0" applyNumberFormat="1" applyFont="1"/>
    <xf numFmtId="0" fontId="34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/>
    <xf numFmtId="49" fontId="8" fillId="0" borderId="0" xfId="0" applyNumberFormat="1" applyFont="1"/>
    <xf numFmtId="49" fontId="43" fillId="0" borderId="0" xfId="1" applyNumberFormat="1" applyFont="1" applyAlignment="1">
      <alignment horizontal="left"/>
    </xf>
    <xf numFmtId="165" fontId="43" fillId="0" borderId="0" xfId="1" applyNumberFormat="1" applyFont="1" applyAlignment="1">
      <alignment horizontal="left"/>
    </xf>
    <xf numFmtId="1" fontId="43" fillId="0" borderId="0" xfId="1" applyNumberFormat="1" applyFont="1" applyAlignment="1">
      <alignment horizontal="center"/>
    </xf>
    <xf numFmtId="1" fontId="43" fillId="0" borderId="0" xfId="1" applyNumberFormat="1" applyFont="1" applyAlignment="1">
      <alignment horizontal="left"/>
    </xf>
    <xf numFmtId="2" fontId="43" fillId="0" borderId="0" xfId="1" applyNumberFormat="1" applyFont="1" applyAlignment="1">
      <alignment horizontal="left"/>
    </xf>
    <xf numFmtId="1" fontId="43" fillId="0" borderId="0" xfId="1" applyNumberFormat="1" applyFont="1" applyAlignment="1">
      <alignment vertical="top" wrapText="1"/>
    </xf>
    <xf numFmtId="0" fontId="43" fillId="0" borderId="0" xfId="1" applyFont="1" applyAlignment="1">
      <alignment vertical="top" wrapText="1"/>
    </xf>
    <xf numFmtId="0" fontId="43" fillId="0" borderId="0" xfId="1" applyFont="1" applyAlignment="1">
      <alignment vertical="top"/>
    </xf>
    <xf numFmtId="49" fontId="44" fillId="0" borderId="0" xfId="1" applyNumberFormat="1" applyFont="1" applyAlignment="1">
      <alignment horizontal="left"/>
    </xf>
    <xf numFmtId="1" fontId="43" fillId="0" borderId="2" xfId="1" applyNumberFormat="1" applyFont="1" applyBorder="1" applyAlignment="1">
      <alignment horizontal="center"/>
    </xf>
    <xf numFmtId="49" fontId="43" fillId="0" borderId="2" xfId="1" applyNumberFormat="1" applyFont="1" applyBorder="1" applyAlignment="1">
      <alignment horizontal="left"/>
    </xf>
    <xf numFmtId="49" fontId="43" fillId="0" borderId="2" xfId="1" applyNumberFormat="1" applyFont="1" applyBorder="1" applyAlignment="1">
      <alignment horizontal="center"/>
    </xf>
    <xf numFmtId="49" fontId="46" fillId="0" borderId="0" xfId="1" applyNumberFormat="1" applyFont="1" applyAlignment="1">
      <alignment horizontal="left"/>
    </xf>
    <xf numFmtId="1" fontId="46" fillId="0" borderId="0" xfId="1" applyNumberFormat="1" applyFont="1" applyAlignment="1">
      <alignment horizontal="center"/>
    </xf>
    <xf numFmtId="165" fontId="46" fillId="0" borderId="0" xfId="1" applyNumberFormat="1" applyFont="1" applyAlignment="1">
      <alignment horizontal="left"/>
    </xf>
    <xf numFmtId="1" fontId="46" fillId="0" borderId="14" xfId="1" applyNumberFormat="1" applyFont="1" applyBorder="1" applyAlignment="1">
      <alignment horizontal="center"/>
    </xf>
    <xf numFmtId="1" fontId="46" fillId="0" borderId="0" xfId="1" applyNumberFormat="1" applyFont="1" applyAlignment="1">
      <alignment horizontal="left"/>
    </xf>
    <xf numFmtId="2" fontId="46" fillId="0" borderId="0" xfId="1" applyNumberFormat="1" applyFont="1" applyAlignment="1">
      <alignment horizontal="left"/>
    </xf>
    <xf numFmtId="1" fontId="46" fillId="0" borderId="6" xfId="1" applyNumberFormat="1" applyFont="1" applyBorder="1" applyAlignment="1">
      <alignment horizontal="center"/>
    </xf>
    <xf numFmtId="49" fontId="48" fillId="0" borderId="0" xfId="1" applyNumberFormat="1" applyFont="1" applyAlignment="1">
      <alignment horizontal="left"/>
    </xf>
    <xf numFmtId="1" fontId="48" fillId="0" borderId="0" xfId="1" applyNumberFormat="1" applyFont="1" applyAlignment="1">
      <alignment horizontal="center"/>
    </xf>
    <xf numFmtId="165" fontId="48" fillId="0" borderId="0" xfId="1" applyNumberFormat="1" applyFont="1" applyAlignment="1">
      <alignment horizontal="left"/>
    </xf>
    <xf numFmtId="1" fontId="48" fillId="0" borderId="6" xfId="1" applyNumberFormat="1" applyFont="1" applyBorder="1" applyAlignment="1">
      <alignment horizontal="center"/>
    </xf>
    <xf numFmtId="1" fontId="48" fillId="0" borderId="0" xfId="1" applyNumberFormat="1" applyFont="1" applyAlignment="1">
      <alignment horizontal="left"/>
    </xf>
    <xf numFmtId="2" fontId="48" fillId="0" borderId="0" xfId="1" applyNumberFormat="1" applyFont="1" applyAlignment="1">
      <alignment horizontal="left"/>
    </xf>
    <xf numFmtId="1" fontId="43" fillId="0" borderId="6" xfId="1" applyNumberFormat="1" applyFont="1" applyBorder="1" applyAlignment="1">
      <alignment horizontal="center"/>
    </xf>
    <xf numFmtId="11" fontId="48" fillId="0" borderId="0" xfId="1" applyNumberFormat="1" applyFont="1" applyAlignment="1">
      <alignment horizontal="left"/>
    </xf>
    <xf numFmtId="49" fontId="51" fillId="0" borderId="0" xfId="1" applyNumberFormat="1" applyFont="1" applyAlignment="1">
      <alignment horizontal="left"/>
    </xf>
    <xf numFmtId="165" fontId="51" fillId="0" borderId="0" xfId="1" applyNumberFormat="1" applyFont="1" applyAlignment="1">
      <alignment horizontal="left"/>
    </xf>
    <xf numFmtId="49" fontId="52" fillId="0" borderId="18" xfId="1" applyNumberFormat="1" applyFont="1" applyBorder="1" applyAlignment="1">
      <alignment horizontal="left" vertical="center"/>
    </xf>
    <xf numFmtId="49" fontId="52" fillId="0" borderId="5" xfId="1" applyNumberFormat="1" applyFont="1" applyBorder="1" applyAlignment="1">
      <alignment horizontal="left" vertical="center"/>
    </xf>
    <xf numFmtId="49" fontId="43" fillId="0" borderId="0" xfId="1" applyNumberFormat="1" applyFont="1" applyAlignment="1">
      <alignment horizontal="left" vertical="center"/>
    </xf>
    <xf numFmtId="49" fontId="48" fillId="0" borderId="0" xfId="1" applyNumberFormat="1" applyFont="1"/>
    <xf numFmtId="2" fontId="43" fillId="0" borderId="0" xfId="1" applyNumberFormat="1" applyFont="1"/>
    <xf numFmtId="49" fontId="43" fillId="0" borderId="0" xfId="1" applyNumberFormat="1" applyFont="1"/>
    <xf numFmtId="0" fontId="43" fillId="0" borderId="0" xfId="1" applyFont="1" applyAlignment="1">
      <alignment vertical="center"/>
    </xf>
    <xf numFmtId="1" fontId="43" fillId="0" borderId="3" xfId="1" applyNumberFormat="1" applyFont="1" applyBorder="1" applyAlignment="1">
      <alignment horizontal="center"/>
    </xf>
    <xf numFmtId="1" fontId="43" fillId="0" borderId="18" xfId="1" applyNumberFormat="1" applyFont="1" applyBorder="1" applyAlignment="1">
      <alignment horizontal="center"/>
    </xf>
    <xf numFmtId="1" fontId="43" fillId="0" borderId="5" xfId="1" applyNumberFormat="1" applyFont="1" applyBorder="1" applyAlignment="1">
      <alignment horizontal="left"/>
    </xf>
    <xf numFmtId="49" fontId="43" fillId="0" borderId="5" xfId="1" applyNumberFormat="1" applyFont="1" applyBorder="1" applyAlignment="1">
      <alignment horizontal="left"/>
    </xf>
    <xf numFmtId="2" fontId="43" fillId="0" borderId="5" xfId="1" applyNumberFormat="1" applyFont="1" applyBorder="1" applyAlignment="1">
      <alignment horizontal="left"/>
    </xf>
    <xf numFmtId="49" fontId="52" fillId="0" borderId="5" xfId="1" applyNumberFormat="1" applyFont="1" applyBorder="1" applyAlignment="1">
      <alignment horizontal="left"/>
    </xf>
    <xf numFmtId="1" fontId="43" fillId="0" borderId="14" xfId="1" applyNumberFormat="1" applyFont="1" applyBorder="1" applyAlignment="1">
      <alignment horizontal="center"/>
    </xf>
    <xf numFmtId="0" fontId="54" fillId="0" borderId="0" xfId="1" applyFont="1" applyAlignment="1">
      <alignment horizontal="left" vertical="center"/>
    </xf>
    <xf numFmtId="49" fontId="54" fillId="0" borderId="0" xfId="1" applyNumberFormat="1" applyFont="1" applyAlignment="1">
      <alignment horizontal="left" vertical="center"/>
    </xf>
    <xf numFmtId="1" fontId="43" fillId="0" borderId="0" xfId="1" applyNumberFormat="1" applyFont="1" applyAlignment="1">
      <alignment horizontal="left" vertical="center"/>
    </xf>
    <xf numFmtId="49" fontId="43" fillId="0" borderId="0" xfId="3" applyNumberFormat="1" applyFont="1" applyAlignment="1">
      <alignment horizontal="left" vertical="center"/>
    </xf>
    <xf numFmtId="0" fontId="43" fillId="0" borderId="0" xfId="1" applyFont="1" applyAlignment="1">
      <alignment horizontal="left" vertical="center"/>
    </xf>
    <xf numFmtId="165" fontId="43" fillId="0" borderId="0" xfId="1" applyNumberFormat="1" applyFont="1" applyAlignment="1">
      <alignment horizontal="left" vertical="center"/>
    </xf>
    <xf numFmtId="2" fontId="43" fillId="0" borderId="0" xfId="3" applyNumberFormat="1" applyFont="1" applyAlignment="1">
      <alignment horizontal="left" vertical="center"/>
    </xf>
    <xf numFmtId="49" fontId="43" fillId="0" borderId="0" xfId="5" applyNumberFormat="1" applyFont="1" applyAlignment="1">
      <alignment horizontal="left" vertical="center"/>
    </xf>
    <xf numFmtId="0" fontId="43" fillId="0" borderId="0" xfId="5" applyFont="1" applyAlignment="1">
      <alignment horizontal="left" vertical="center"/>
    </xf>
    <xf numFmtId="1" fontId="43" fillId="0" borderId="0" xfId="3" applyNumberFormat="1" applyFont="1" applyAlignment="1">
      <alignment horizontal="left" vertical="center"/>
    </xf>
    <xf numFmtId="16" fontId="43" fillId="0" borderId="0" xfId="1" applyNumberFormat="1" applyFont="1" applyAlignment="1">
      <alignment horizontal="left" vertical="center"/>
    </xf>
    <xf numFmtId="1" fontId="43" fillId="0" borderId="5" xfId="1" applyNumberFormat="1" applyFont="1" applyBorder="1" applyAlignment="1">
      <alignment horizontal="left" vertical="center"/>
    </xf>
    <xf numFmtId="1" fontId="43" fillId="0" borderId="5" xfId="3" applyNumberFormat="1" applyFont="1" applyBorder="1" applyAlignment="1">
      <alignment horizontal="left" vertical="center"/>
    </xf>
    <xf numFmtId="49" fontId="43" fillId="0" borderId="5" xfId="3" applyNumberFormat="1" applyFont="1" applyBorder="1" applyAlignment="1">
      <alignment horizontal="left" vertical="center"/>
    </xf>
    <xf numFmtId="0" fontId="43" fillId="0" borderId="5" xfId="1" applyFont="1" applyBorder="1" applyAlignment="1">
      <alignment horizontal="left" vertical="center"/>
    </xf>
    <xf numFmtId="2" fontId="43" fillId="0" borderId="5" xfId="3" applyNumberFormat="1" applyFont="1" applyBorder="1" applyAlignment="1">
      <alignment horizontal="left" vertical="center"/>
    </xf>
    <xf numFmtId="0" fontId="52" fillId="0" borderId="5" xfId="5" applyFont="1" applyBorder="1" applyAlignment="1">
      <alignment horizontal="left" vertical="center"/>
    </xf>
    <xf numFmtId="1" fontId="48" fillId="0" borderId="14" xfId="1" applyNumberFormat="1" applyFont="1" applyBorder="1" applyAlignment="1">
      <alignment horizontal="center"/>
    </xf>
    <xf numFmtId="165" fontId="43" fillId="0" borderId="0" xfId="1" applyNumberFormat="1" applyFont="1" applyAlignment="1">
      <alignment horizontal="left" vertical="distributed"/>
    </xf>
    <xf numFmtId="1" fontId="43" fillId="0" borderId="6" xfId="1" applyNumberFormat="1" applyFont="1" applyBorder="1" applyAlignment="1">
      <alignment horizontal="center" vertical="distributed"/>
    </xf>
    <xf numFmtId="1" fontId="43" fillId="0" borderId="0" xfId="1" applyNumberFormat="1" applyFont="1" applyAlignment="1">
      <alignment horizontal="left" vertical="distributed"/>
    </xf>
    <xf numFmtId="49" fontId="56" fillId="0" borderId="0" xfId="1" applyNumberFormat="1" applyFont="1" applyAlignment="1">
      <alignment horizontal="left"/>
    </xf>
    <xf numFmtId="165" fontId="56" fillId="0" borderId="0" xfId="1" applyNumberFormat="1" applyFont="1" applyAlignment="1">
      <alignment horizontal="left" vertical="distributed"/>
    </xf>
    <xf numFmtId="1" fontId="56" fillId="0" borderId="6" xfId="1" applyNumberFormat="1" applyFont="1" applyBorder="1" applyAlignment="1">
      <alignment horizontal="center" vertical="distributed"/>
    </xf>
    <xf numFmtId="1" fontId="56" fillId="0" borderId="0" xfId="1" applyNumberFormat="1" applyFont="1" applyAlignment="1">
      <alignment horizontal="left" vertical="distributed"/>
    </xf>
    <xf numFmtId="1" fontId="56" fillId="0" borderId="0" xfId="3" applyNumberFormat="1" applyFont="1" applyAlignment="1">
      <alignment horizontal="left" vertical="center"/>
    </xf>
    <xf numFmtId="49" fontId="56" fillId="0" borderId="0" xfId="3" applyNumberFormat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2" fontId="56" fillId="0" borderId="0" xfId="3" applyNumberFormat="1" applyFont="1" applyAlignment="1">
      <alignment horizontal="left" vertical="center"/>
    </xf>
    <xf numFmtId="0" fontId="56" fillId="0" borderId="0" xfId="5" applyFont="1" applyAlignment="1">
      <alignment horizontal="left" vertical="center"/>
    </xf>
    <xf numFmtId="165" fontId="48" fillId="0" borderId="0" xfId="1" applyNumberFormat="1" applyFont="1" applyAlignment="1">
      <alignment horizontal="left" vertical="distributed"/>
    </xf>
    <xf numFmtId="1" fontId="48" fillId="0" borderId="6" xfId="1" applyNumberFormat="1" applyFont="1" applyBorder="1" applyAlignment="1">
      <alignment horizontal="center" vertical="distributed"/>
    </xf>
    <xf numFmtId="1" fontId="48" fillId="0" borderId="0" xfId="1" applyNumberFormat="1" applyFont="1" applyAlignment="1">
      <alignment horizontal="left" vertical="distributed"/>
    </xf>
    <xf numFmtId="0" fontId="48" fillId="0" borderId="0" xfId="1" applyFont="1" applyAlignment="1">
      <alignment horizontal="left" vertical="center"/>
    </xf>
    <xf numFmtId="2" fontId="43" fillId="0" borderId="0" xfId="1" applyNumberFormat="1" applyFont="1" applyAlignment="1">
      <alignment horizontal="left" vertical="center"/>
    </xf>
    <xf numFmtId="1" fontId="48" fillId="0" borderId="0" xfId="1" applyNumberFormat="1" applyFont="1" applyAlignment="1">
      <alignment horizontal="left" vertical="center"/>
    </xf>
    <xf numFmtId="1" fontId="48" fillId="0" borderId="2" xfId="1" applyNumberFormat="1" applyFont="1" applyBorder="1" applyAlignment="1">
      <alignment horizontal="left" vertical="center"/>
    </xf>
    <xf numFmtId="1" fontId="58" fillId="0" borderId="6" xfId="1" applyNumberFormat="1" applyFont="1" applyBorder="1" applyAlignment="1">
      <alignment horizontal="center"/>
    </xf>
    <xf numFmtId="0" fontId="58" fillId="0" borderId="0" xfId="1" applyFont="1" applyAlignment="1">
      <alignment horizontal="left" vertical="center"/>
    </xf>
    <xf numFmtId="1" fontId="58" fillId="0" borderId="0" xfId="3" applyNumberFormat="1" applyFont="1" applyAlignment="1">
      <alignment horizontal="left" vertical="center"/>
    </xf>
    <xf numFmtId="0" fontId="43" fillId="0" borderId="0" xfId="3" applyFont="1" applyAlignment="1">
      <alignment horizontal="left" vertical="center"/>
    </xf>
    <xf numFmtId="0" fontId="43" fillId="0" borderId="0" xfId="1" applyFont="1" applyAlignment="1">
      <alignment horizontal="left"/>
    </xf>
    <xf numFmtId="0" fontId="43" fillId="0" borderId="0" xfId="1" applyFont="1"/>
    <xf numFmtId="49" fontId="54" fillId="0" borderId="0" xfId="1" applyNumberFormat="1" applyFont="1" applyAlignment="1">
      <alignment horizontal="left"/>
    </xf>
    <xf numFmtId="49" fontId="52" fillId="0" borderId="18" xfId="1" applyNumberFormat="1" applyFont="1" applyBorder="1" applyAlignment="1">
      <alignment horizontal="left"/>
    </xf>
    <xf numFmtId="49" fontId="52" fillId="0" borderId="5" xfId="1" applyNumberFormat="1" applyFont="1" applyBorder="1" applyAlignment="1">
      <alignment horizontal="left"/>
    </xf>
    <xf numFmtId="165" fontId="51" fillId="0" borderId="0" xfId="1" applyNumberFormat="1" applyFont="1" applyAlignment="1">
      <alignment horizontal="left" vertical="center" wrapText="1"/>
    </xf>
    <xf numFmtId="1" fontId="51" fillId="0" borderId="3" xfId="1" applyNumberFormat="1" applyFont="1" applyBorder="1" applyAlignment="1">
      <alignment horizontal="center" vertical="center" wrapText="1"/>
    </xf>
    <xf numFmtId="1" fontId="51" fillId="0" borderId="2" xfId="1" applyNumberFormat="1" applyFont="1" applyBorder="1" applyAlignment="1">
      <alignment horizontal="center" vertical="center" wrapText="1"/>
    </xf>
    <xf numFmtId="49" fontId="51" fillId="0" borderId="2" xfId="1" applyNumberFormat="1" applyFont="1" applyBorder="1" applyAlignment="1">
      <alignment horizontal="center" vertical="center" wrapText="1"/>
    </xf>
    <xf numFmtId="2" fontId="51" fillId="0" borderId="2" xfId="1" applyNumberFormat="1" applyFont="1" applyBorder="1" applyAlignment="1">
      <alignment horizontal="center" vertical="center" wrapText="1"/>
    </xf>
    <xf numFmtId="49" fontId="61" fillId="0" borderId="0" xfId="1" applyNumberFormat="1" applyFont="1" applyAlignment="1">
      <alignment horizontal="left"/>
    </xf>
    <xf numFmtId="165" fontId="61" fillId="0" borderId="0" xfId="1" applyNumberFormat="1" applyFont="1" applyAlignment="1">
      <alignment horizontal="left"/>
    </xf>
    <xf numFmtId="1" fontId="61" fillId="0" borderId="0" xfId="1" applyNumberFormat="1" applyFont="1" applyAlignment="1">
      <alignment horizontal="center"/>
    </xf>
    <xf numFmtId="1" fontId="61" fillId="0" borderId="0" xfId="1" applyNumberFormat="1" applyFont="1" applyAlignment="1">
      <alignment horizontal="left"/>
    </xf>
    <xf numFmtId="2" fontId="61" fillId="0" borderId="0" xfId="1" applyNumberFormat="1" applyFont="1" applyAlignment="1">
      <alignment horizontal="left"/>
    </xf>
    <xf numFmtId="0" fontId="67" fillId="0" borderId="0" xfId="4" applyFont="1"/>
    <xf numFmtId="1" fontId="67" fillId="0" borderId="0" xfId="4" applyNumberFormat="1" applyFont="1" applyAlignment="1">
      <alignment horizontal="center" vertical="center"/>
    </xf>
    <xf numFmtId="1" fontId="67" fillId="0" borderId="0" xfId="4" applyNumberFormat="1" applyFont="1" applyAlignment="1">
      <alignment horizontal="center"/>
    </xf>
    <xf numFmtId="1" fontId="67" fillId="0" borderId="0" xfId="4" applyNumberFormat="1" applyFont="1"/>
    <xf numFmtId="9" fontId="67" fillId="0" borderId="0" xfId="4" applyNumberFormat="1" applyFont="1"/>
    <xf numFmtId="165" fontId="67" fillId="0" borderId="0" xfId="4" applyNumberFormat="1" applyFont="1"/>
    <xf numFmtId="1" fontId="69" fillId="0" borderId="0" xfId="0" applyNumberFormat="1" applyFont="1" applyAlignment="1">
      <alignment horizontal="center" vertical="center"/>
    </xf>
    <xf numFmtId="9" fontId="69" fillId="0" borderId="0" xfId="0" applyNumberFormat="1" applyFont="1"/>
    <xf numFmtId="165" fontId="69" fillId="0" borderId="0" xfId="0" applyNumberFormat="1" applyFont="1"/>
    <xf numFmtId="9" fontId="69" fillId="0" borderId="0" xfId="0" applyNumberFormat="1" applyFont="1" applyAlignment="1">
      <alignment horizontal="center"/>
    </xf>
    <xf numFmtId="165" fontId="69" fillId="0" borderId="0" xfId="0" applyNumberFormat="1" applyFont="1" applyAlignment="1">
      <alignment horizontal="center"/>
    </xf>
    <xf numFmtId="2" fontId="69" fillId="0" borderId="0" xfId="0" applyNumberFormat="1" applyFont="1" applyAlignment="1">
      <alignment horizontal="center"/>
    </xf>
    <xf numFmtId="0" fontId="69" fillId="0" borderId="0" xfId="4" applyFont="1" applyAlignment="1">
      <alignment horizontal="center" vertical="center"/>
    </xf>
    <xf numFmtId="0" fontId="69" fillId="0" borderId="0" xfId="0" applyFont="1"/>
    <xf numFmtId="0" fontId="70" fillId="0" borderId="0" xfId="4" applyFont="1"/>
    <xf numFmtId="0" fontId="70" fillId="0" borderId="7" xfId="4" applyFont="1" applyBorder="1"/>
    <xf numFmtId="1" fontId="70" fillId="0" borderId="9" xfId="4" applyNumberFormat="1" applyFont="1" applyBorder="1" applyAlignment="1">
      <alignment horizontal="center" vertical="center"/>
    </xf>
    <xf numFmtId="1" fontId="70" fillId="0" borderId="9" xfId="4" applyNumberFormat="1" applyFont="1" applyBorder="1" applyAlignment="1">
      <alignment horizontal="center"/>
    </xf>
    <xf numFmtId="1" fontId="70" fillId="0" borderId="9" xfId="4" applyNumberFormat="1" applyFont="1" applyBorder="1"/>
    <xf numFmtId="1" fontId="70" fillId="0" borderId="9" xfId="0" applyNumberFormat="1" applyFont="1" applyBorder="1" applyAlignment="1">
      <alignment horizontal="center" vertical="center"/>
    </xf>
    <xf numFmtId="9" fontId="70" fillId="0" borderId="9" xfId="0" applyNumberFormat="1" applyFont="1" applyBorder="1"/>
    <xf numFmtId="165" fontId="70" fillId="0" borderId="9" xfId="0" applyNumberFormat="1" applyFont="1" applyBorder="1"/>
    <xf numFmtId="9" fontId="70" fillId="0" borderId="9" xfId="0" applyNumberFormat="1" applyFont="1" applyBorder="1" applyAlignment="1">
      <alignment horizontal="center"/>
    </xf>
    <xf numFmtId="165" fontId="70" fillId="0" borderId="9" xfId="0" applyNumberFormat="1" applyFont="1" applyBorder="1" applyAlignment="1">
      <alignment horizontal="center"/>
    </xf>
    <xf numFmtId="2" fontId="70" fillId="0" borderId="9" xfId="0" applyNumberFormat="1" applyFont="1" applyBorder="1" applyAlignment="1">
      <alignment horizontal="center"/>
    </xf>
    <xf numFmtId="0" fontId="70" fillId="0" borderId="9" xfId="4" applyFont="1" applyBorder="1"/>
    <xf numFmtId="0" fontId="70" fillId="0" borderId="9" xfId="4" applyFont="1" applyBorder="1" applyAlignment="1">
      <alignment horizontal="center" vertical="center"/>
    </xf>
    <xf numFmtId="0" fontId="70" fillId="0" borderId="9" xfId="0" applyFont="1" applyBorder="1"/>
    <xf numFmtId="1" fontId="70" fillId="0" borderId="0" xfId="4" applyNumberFormat="1" applyFont="1" applyAlignment="1">
      <alignment horizontal="center" vertical="center"/>
    </xf>
    <xf numFmtId="1" fontId="70" fillId="0" borderId="0" xfId="4" applyNumberFormat="1" applyFont="1" applyAlignment="1">
      <alignment horizontal="center"/>
    </xf>
    <xf numFmtId="1" fontId="70" fillId="0" borderId="0" xfId="4" applyNumberFormat="1" applyFont="1"/>
    <xf numFmtId="9" fontId="70" fillId="0" borderId="0" xfId="4" applyNumberFormat="1" applyFont="1" applyAlignment="1">
      <alignment horizontal="center" vertical="center"/>
    </xf>
    <xf numFmtId="165" fontId="70" fillId="0" borderId="0" xfId="4" applyNumberFormat="1" applyFont="1" applyAlignment="1">
      <alignment horizontal="center" vertical="center"/>
    </xf>
    <xf numFmtId="2" fontId="70" fillId="0" borderId="0" xfId="4" applyNumberFormat="1" applyFont="1" applyAlignment="1">
      <alignment horizontal="center" vertical="center"/>
    </xf>
    <xf numFmtId="0" fontId="70" fillId="0" borderId="0" xfId="4" applyFont="1" applyAlignment="1">
      <alignment horizontal="center" vertical="center"/>
    </xf>
    <xf numFmtId="0" fontId="70" fillId="0" borderId="0" xfId="4" applyFont="1" applyAlignment="1">
      <alignment horizontal="left" vertical="center"/>
    </xf>
    <xf numFmtId="0" fontId="67" fillId="0" borderId="7" xfId="4" applyFont="1" applyBorder="1"/>
    <xf numFmtId="0" fontId="71" fillId="0" borderId="18" xfId="4" applyFont="1" applyBorder="1" applyAlignment="1">
      <alignment vertical="center"/>
    </xf>
    <xf numFmtId="0" fontId="71" fillId="0" borderId="5" xfId="4" applyFont="1" applyBorder="1" applyAlignment="1">
      <alignment vertical="center"/>
    </xf>
    <xf numFmtId="1" fontId="71" fillId="0" borderId="5" xfId="4" applyNumberFormat="1" applyFont="1" applyBorder="1" applyAlignment="1">
      <alignment vertical="center"/>
    </xf>
    <xf numFmtId="9" fontId="71" fillId="0" borderId="5" xfId="4" applyNumberFormat="1" applyFont="1" applyBorder="1" applyAlignment="1">
      <alignment vertical="center"/>
    </xf>
    <xf numFmtId="0" fontId="72" fillId="0" borderId="0" xfId="4" applyFont="1"/>
    <xf numFmtId="0" fontId="72" fillId="0" borderId="7" xfId="4" applyFont="1" applyBorder="1"/>
    <xf numFmtId="1" fontId="72" fillId="0" borderId="0" xfId="4" applyNumberFormat="1" applyFont="1" applyAlignment="1">
      <alignment horizontal="center" vertical="center"/>
    </xf>
    <xf numFmtId="1" fontId="72" fillId="0" borderId="0" xfId="4" applyNumberFormat="1" applyFont="1" applyAlignment="1">
      <alignment horizontal="center"/>
    </xf>
    <xf numFmtId="1" fontId="72" fillId="0" borderId="0" xfId="4" applyNumberFormat="1" applyFont="1"/>
    <xf numFmtId="9" fontId="72" fillId="0" borderId="0" xfId="4" applyNumberFormat="1" applyFont="1" applyAlignment="1">
      <alignment horizontal="center" vertical="center"/>
    </xf>
    <xf numFmtId="165" fontId="72" fillId="0" borderId="0" xfId="4" applyNumberFormat="1" applyFont="1" applyAlignment="1">
      <alignment horizontal="center" vertical="center"/>
    </xf>
    <xf numFmtId="2" fontId="72" fillId="0" borderId="0" xfId="4" applyNumberFormat="1" applyFont="1" applyAlignment="1">
      <alignment horizontal="center" vertical="center"/>
    </xf>
    <xf numFmtId="0" fontId="72" fillId="0" borderId="0" xfId="4" applyFont="1" applyAlignment="1">
      <alignment horizontal="center" vertical="center"/>
    </xf>
    <xf numFmtId="0" fontId="72" fillId="0" borderId="0" xfId="4" applyFont="1" applyAlignment="1">
      <alignment horizontal="left" vertical="center"/>
    </xf>
    <xf numFmtId="0" fontId="73" fillId="0" borderId="18" xfId="4" applyFont="1" applyBorder="1"/>
    <xf numFmtId="0" fontId="73" fillId="0" borderId="5" xfId="4" applyFont="1" applyBorder="1"/>
    <xf numFmtId="1" fontId="73" fillId="0" borderId="5" xfId="4" applyNumberFormat="1" applyFont="1" applyBorder="1"/>
    <xf numFmtId="9" fontId="73" fillId="0" borderId="5" xfId="4" applyNumberFormat="1" applyFont="1" applyBorder="1"/>
    <xf numFmtId="0" fontId="74" fillId="0" borderId="0" xfId="4" applyFont="1"/>
    <xf numFmtId="0" fontId="74" fillId="0" borderId="7" xfId="4" applyFont="1" applyBorder="1"/>
    <xf numFmtId="1" fontId="74" fillId="0" borderId="9" xfId="4" applyNumberFormat="1" applyFont="1" applyBorder="1" applyAlignment="1">
      <alignment horizontal="center" vertical="center"/>
    </xf>
    <xf numFmtId="1" fontId="74" fillId="0" borderId="9" xfId="4" applyNumberFormat="1" applyFont="1" applyBorder="1" applyAlignment="1">
      <alignment horizontal="center"/>
    </xf>
    <xf numFmtId="9" fontId="74" fillId="0" borderId="9" xfId="4" applyNumberFormat="1" applyFont="1" applyBorder="1" applyAlignment="1">
      <alignment horizontal="center" vertical="center"/>
    </xf>
    <xf numFmtId="165" fontId="74" fillId="0" borderId="9" xfId="4" applyNumberFormat="1" applyFont="1" applyBorder="1" applyAlignment="1">
      <alignment horizontal="center" vertical="center"/>
    </xf>
    <xf numFmtId="9" fontId="74" fillId="0" borderId="0" xfId="4" applyNumberFormat="1" applyFont="1" applyAlignment="1">
      <alignment horizontal="center" vertical="center"/>
    </xf>
    <xf numFmtId="2" fontId="74" fillId="0" borderId="9" xfId="4" applyNumberFormat="1" applyFont="1" applyBorder="1" applyAlignment="1">
      <alignment horizontal="center" vertical="center"/>
    </xf>
    <xf numFmtId="0" fontId="74" fillId="0" borderId="9" xfId="4" applyFont="1" applyBorder="1" applyAlignment="1">
      <alignment horizontal="center" vertical="center"/>
    </xf>
    <xf numFmtId="0" fontId="74" fillId="0" borderId="9" xfId="4" applyFont="1" applyBorder="1" applyAlignment="1">
      <alignment horizontal="left" vertical="center"/>
    </xf>
    <xf numFmtId="1" fontId="74" fillId="0" borderId="0" xfId="4" applyNumberFormat="1" applyFont="1" applyAlignment="1">
      <alignment horizontal="center" vertical="center"/>
    </xf>
    <xf numFmtId="1" fontId="74" fillId="0" borderId="0" xfId="4" applyNumberFormat="1" applyFont="1" applyAlignment="1">
      <alignment horizontal="center"/>
    </xf>
    <xf numFmtId="165" fontId="74" fillId="0" borderId="0" xfId="4" applyNumberFormat="1" applyFont="1" applyAlignment="1">
      <alignment horizontal="center" vertical="center"/>
    </xf>
    <xf numFmtId="2" fontId="74" fillId="0" borderId="0" xfId="4" applyNumberFormat="1" applyFont="1" applyAlignment="1">
      <alignment horizontal="center" vertical="center"/>
    </xf>
    <xf numFmtId="0" fontId="74" fillId="0" borderId="0" xfId="4" applyFont="1" applyAlignment="1">
      <alignment horizontal="center" vertical="center"/>
    </xf>
    <xf numFmtId="0" fontId="74" fillId="0" borderId="0" xfId="4" applyFont="1" applyAlignment="1">
      <alignment horizontal="left" vertical="center"/>
    </xf>
    <xf numFmtId="1" fontId="75" fillId="0" borderId="0" xfId="4" applyNumberFormat="1" applyFont="1" applyAlignment="1">
      <alignment horizontal="center" vertical="center"/>
    </xf>
    <xf numFmtId="9" fontId="75" fillId="0" borderId="0" xfId="4" applyNumberFormat="1" applyFont="1" applyAlignment="1">
      <alignment horizontal="center" vertical="center"/>
    </xf>
    <xf numFmtId="165" fontId="75" fillId="0" borderId="0" xfId="4" applyNumberFormat="1" applyFont="1" applyAlignment="1">
      <alignment horizontal="center" vertical="center"/>
    </xf>
    <xf numFmtId="2" fontId="75" fillId="0" borderId="0" xfId="4" applyNumberFormat="1" applyFont="1" applyAlignment="1">
      <alignment horizontal="center" vertical="center"/>
    </xf>
    <xf numFmtId="0" fontId="75" fillId="0" borderId="0" xfId="4" applyFont="1" applyAlignment="1">
      <alignment horizontal="center" vertical="center"/>
    </xf>
    <xf numFmtId="0" fontId="75" fillId="0" borderId="0" xfId="4" applyFont="1" applyAlignment="1">
      <alignment horizontal="left" vertical="center"/>
    </xf>
    <xf numFmtId="1" fontId="67" fillId="0" borderId="5" xfId="4" applyNumberFormat="1" applyFont="1" applyBorder="1" applyAlignment="1">
      <alignment horizontal="center" vertical="center"/>
    </xf>
    <xf numFmtId="1" fontId="67" fillId="0" borderId="5" xfId="4" applyNumberFormat="1" applyFont="1" applyBorder="1" applyAlignment="1">
      <alignment horizontal="center"/>
    </xf>
    <xf numFmtId="1" fontId="69" fillId="0" borderId="5" xfId="4" applyNumberFormat="1" applyFont="1" applyBorder="1" applyAlignment="1">
      <alignment horizontal="center" vertical="center"/>
    </xf>
    <xf numFmtId="9" fontId="69" fillId="0" borderId="5" xfId="4" applyNumberFormat="1" applyFont="1" applyBorder="1" applyAlignment="1">
      <alignment horizontal="center" vertical="center"/>
    </xf>
    <xf numFmtId="165" fontId="69" fillId="0" borderId="5" xfId="4" applyNumberFormat="1" applyFont="1" applyBorder="1" applyAlignment="1">
      <alignment horizontal="center" vertical="center"/>
    </xf>
    <xf numFmtId="2" fontId="69" fillId="0" borderId="5" xfId="4" applyNumberFormat="1" applyFont="1" applyBorder="1" applyAlignment="1">
      <alignment horizontal="center" vertical="center"/>
    </xf>
    <xf numFmtId="0" fontId="69" fillId="0" borderId="5" xfId="4" applyFont="1" applyBorder="1" applyAlignment="1">
      <alignment horizontal="center" vertical="center"/>
    </xf>
    <xf numFmtId="0" fontId="69" fillId="0" borderId="5" xfId="4" applyFont="1" applyBorder="1" applyAlignment="1">
      <alignment horizontal="left" vertical="center"/>
    </xf>
    <xf numFmtId="0" fontId="71" fillId="0" borderId="5" xfId="4" applyFont="1" applyBorder="1" applyAlignment="1">
      <alignment horizontal="left" vertical="center"/>
    </xf>
    <xf numFmtId="1" fontId="69" fillId="0" borderId="0" xfId="4" applyNumberFormat="1" applyFont="1" applyAlignment="1">
      <alignment horizontal="center" vertical="center"/>
    </xf>
    <xf numFmtId="9" fontId="69" fillId="0" borderId="0" xfId="4" applyNumberFormat="1" applyFont="1" applyAlignment="1">
      <alignment horizontal="center" vertical="center"/>
    </xf>
    <xf numFmtId="165" fontId="69" fillId="0" borderId="0" xfId="4" applyNumberFormat="1" applyFont="1" applyAlignment="1">
      <alignment horizontal="center" vertical="center"/>
    </xf>
    <xf numFmtId="9" fontId="77" fillId="0" borderId="0" xfId="4" applyNumberFormat="1" applyFont="1" applyAlignment="1">
      <alignment horizontal="center" vertical="center"/>
    </xf>
    <xf numFmtId="2" fontId="69" fillId="0" borderId="0" xfId="4" applyNumberFormat="1" applyFont="1" applyAlignment="1">
      <alignment horizontal="center" vertical="center"/>
    </xf>
    <xf numFmtId="0" fontId="69" fillId="0" borderId="0" xfId="4" applyFont="1" applyAlignment="1">
      <alignment horizontal="left" vertical="center"/>
    </xf>
    <xf numFmtId="11" fontId="74" fillId="0" borderId="0" xfId="4" applyNumberFormat="1" applyFont="1" applyAlignment="1">
      <alignment horizontal="left" vertical="center"/>
    </xf>
    <xf numFmtId="1" fontId="74" fillId="0" borderId="0" xfId="4" quotePrefix="1" applyNumberFormat="1" applyFont="1" applyAlignment="1">
      <alignment horizontal="center" vertical="center"/>
    </xf>
    <xf numFmtId="11" fontId="74" fillId="0" borderId="0" xfId="4" quotePrefix="1" applyNumberFormat="1" applyFont="1" applyAlignment="1">
      <alignment horizontal="left" vertical="center"/>
    </xf>
    <xf numFmtId="0" fontId="78" fillId="0" borderId="18" xfId="4" applyFont="1" applyBorder="1" applyAlignment="1">
      <alignment vertical="center"/>
    </xf>
    <xf numFmtId="0" fontId="78" fillId="0" borderId="5" xfId="4" applyFont="1" applyBorder="1" applyAlignment="1">
      <alignment vertical="center"/>
    </xf>
    <xf numFmtId="1" fontId="78" fillId="0" borderId="5" xfId="4" applyNumberFormat="1" applyFont="1" applyBorder="1" applyAlignment="1">
      <alignment vertical="center"/>
    </xf>
    <xf numFmtId="9" fontId="78" fillId="0" borderId="5" xfId="4" applyNumberFormat="1" applyFont="1" applyBorder="1" applyAlignment="1">
      <alignment vertical="center"/>
    </xf>
    <xf numFmtId="9" fontId="79" fillId="0" borderId="0" xfId="4" applyNumberFormat="1" applyFont="1" applyAlignment="1">
      <alignment horizontal="center" vertical="center"/>
    </xf>
    <xf numFmtId="165" fontId="74" fillId="0" borderId="0" xfId="0" applyNumberFormat="1" applyFont="1" applyAlignment="1">
      <alignment horizontal="center" vertical="center"/>
    </xf>
    <xf numFmtId="2" fontId="74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11" fontId="74" fillId="0" borderId="0" xfId="0" applyNumberFormat="1" applyFont="1" applyAlignment="1">
      <alignment horizontal="left" vertical="center"/>
    </xf>
    <xf numFmtId="11" fontId="74" fillId="0" borderId="0" xfId="0" quotePrefix="1" applyNumberFormat="1" applyFont="1" applyAlignment="1">
      <alignment horizontal="left" vertical="center"/>
    </xf>
    <xf numFmtId="9" fontId="78" fillId="0" borderId="0" xfId="4" applyNumberFormat="1" applyFont="1" applyAlignment="1">
      <alignment horizontal="center" vertical="center"/>
    </xf>
    <xf numFmtId="165" fontId="78" fillId="0" borderId="0" xfId="4" applyNumberFormat="1" applyFont="1" applyAlignment="1">
      <alignment horizontal="center" vertical="center"/>
    </xf>
    <xf numFmtId="9" fontId="69" fillId="0" borderId="0" xfId="2" applyNumberFormat="1" applyFont="1" applyFill="1" applyBorder="1" applyAlignment="1" applyProtection="1">
      <alignment horizontal="center" vertical="center"/>
    </xf>
    <xf numFmtId="165" fontId="69" fillId="0" borderId="0" xfId="2" applyNumberFormat="1" applyFont="1" applyFill="1" applyBorder="1" applyAlignment="1" applyProtection="1">
      <alignment horizontal="center" vertical="center"/>
    </xf>
    <xf numFmtId="9" fontId="80" fillId="0" borderId="0" xfId="4" applyNumberFormat="1" applyFont="1" applyAlignment="1">
      <alignment horizontal="center" vertical="center"/>
    </xf>
    <xf numFmtId="165" fontId="80" fillId="0" borderId="0" xfId="4" applyNumberFormat="1" applyFont="1" applyAlignment="1">
      <alignment horizontal="center" vertical="center"/>
    </xf>
    <xf numFmtId="1" fontId="74" fillId="0" borderId="0" xfId="4" applyNumberFormat="1" applyFont="1"/>
    <xf numFmtId="165" fontId="81" fillId="0" borderId="7" xfId="4" applyNumberFormat="1" applyFont="1" applyBorder="1"/>
    <xf numFmtId="0" fontId="69" fillId="0" borderId="0" xfId="4" applyFont="1"/>
    <xf numFmtId="165" fontId="77" fillId="0" borderId="7" xfId="4" applyNumberFormat="1" applyFont="1" applyBorder="1"/>
    <xf numFmtId="1" fontId="69" fillId="0" borderId="0" xfId="4" applyNumberFormat="1" applyFont="1" applyAlignment="1">
      <alignment horizontal="center"/>
    </xf>
    <xf numFmtId="165" fontId="74" fillId="0" borderId="7" xfId="4" applyNumberFormat="1" applyFont="1" applyBorder="1"/>
    <xf numFmtId="1" fontId="67" fillId="0" borderId="7" xfId="4" applyNumberFormat="1" applyFont="1" applyBorder="1"/>
    <xf numFmtId="1" fontId="82" fillId="0" borderId="0" xfId="4" applyNumberFormat="1" applyFont="1" applyAlignment="1">
      <alignment horizontal="center" vertical="center"/>
    </xf>
    <xf numFmtId="9" fontId="82" fillId="0" borderId="0" xfId="4" applyNumberFormat="1" applyFont="1" applyAlignment="1">
      <alignment horizontal="center" vertical="center"/>
    </xf>
    <xf numFmtId="1" fontId="77" fillId="0" borderId="0" xfId="4" applyNumberFormat="1" applyFont="1" applyAlignment="1">
      <alignment horizontal="center" vertical="center"/>
    </xf>
    <xf numFmtId="1" fontId="73" fillId="0" borderId="0" xfId="4" applyNumberFormat="1" applyFont="1" applyAlignment="1">
      <alignment horizontal="center" vertical="center" wrapText="1"/>
    </xf>
    <xf numFmtId="1" fontId="78" fillId="0" borderId="0" xfId="4" applyNumberFormat="1" applyFont="1" applyAlignment="1">
      <alignment horizontal="center" vertical="center" wrapText="1"/>
    </xf>
    <xf numFmtId="165" fontId="78" fillId="0" borderId="0" xfId="4" applyNumberFormat="1" applyFont="1" applyAlignment="1">
      <alignment horizontal="center" vertical="center" wrapText="1"/>
    </xf>
    <xf numFmtId="2" fontId="78" fillId="0" borderId="0" xfId="4" applyNumberFormat="1" applyFont="1" applyAlignment="1">
      <alignment horizontal="center" vertical="center" wrapText="1"/>
    </xf>
    <xf numFmtId="165" fontId="78" fillId="0" borderId="0" xfId="4" applyNumberFormat="1" applyFont="1" applyAlignment="1">
      <alignment horizontal="center" vertical="center" wrapText="1"/>
    </xf>
    <xf numFmtId="2" fontId="78" fillId="0" borderId="0" xfId="4" applyNumberFormat="1" applyFont="1" applyAlignment="1">
      <alignment horizontal="center" vertical="center" wrapText="1"/>
    </xf>
    <xf numFmtId="0" fontId="78" fillId="0" borderId="0" xfId="4" applyFont="1" applyAlignment="1">
      <alignment horizontal="center" vertical="center" wrapText="1"/>
    </xf>
    <xf numFmtId="0" fontId="78" fillId="0" borderId="0" xfId="4" applyFont="1" applyAlignment="1">
      <alignment horizontal="center" vertical="center"/>
    </xf>
    <xf numFmtId="0" fontId="73" fillId="0" borderId="0" xfId="4" applyFont="1" applyAlignment="1">
      <alignment horizontal="center" vertical="center"/>
    </xf>
    <xf numFmtId="0" fontId="73" fillId="0" borderId="7" xfId="4" applyFont="1" applyBorder="1" applyAlignment="1">
      <alignment horizontal="center" vertical="center"/>
    </xf>
    <xf numFmtId="1" fontId="73" fillId="0" borderId="2" xfId="4" applyNumberFormat="1" applyFont="1" applyBorder="1" applyAlignment="1">
      <alignment horizontal="center" vertical="center" wrapText="1"/>
    </xf>
    <xf numFmtId="1" fontId="78" fillId="0" borderId="2" xfId="4" applyNumberFormat="1" applyFont="1" applyBorder="1" applyAlignment="1">
      <alignment horizontal="center" vertical="center" wrapText="1"/>
    </xf>
    <xf numFmtId="165" fontId="78" fillId="0" borderId="2" xfId="4" applyNumberFormat="1" applyFont="1" applyBorder="1" applyAlignment="1">
      <alignment horizontal="center" vertical="center" wrapText="1"/>
    </xf>
    <xf numFmtId="2" fontId="78" fillId="0" borderId="2" xfId="4" applyNumberFormat="1" applyFont="1" applyBorder="1" applyAlignment="1">
      <alignment horizontal="center" vertical="center" wrapText="1"/>
    </xf>
    <xf numFmtId="0" fontId="78" fillId="0" borderId="2" xfId="4" applyFont="1" applyBorder="1" applyAlignment="1">
      <alignment horizontal="center" vertical="center" wrapText="1"/>
    </xf>
    <xf numFmtId="0" fontId="78" fillId="0" borderId="2" xfId="4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" fontId="85" fillId="0" borderId="0" xfId="0" applyNumberFormat="1" applyFont="1" applyAlignment="1">
      <alignment horizontal="center"/>
    </xf>
    <xf numFmtId="1" fontId="86" fillId="0" borderId="0" xfId="0" applyNumberFormat="1" applyFont="1" applyAlignment="1">
      <alignment horizontal="center"/>
    </xf>
    <xf numFmtId="0" fontId="85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1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7" fillId="0" borderId="0" xfId="0" applyNumberFormat="1" applyFont="1" applyAlignment="1">
      <alignment vertical="top" wrapText="1"/>
    </xf>
    <xf numFmtId="1" fontId="9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center"/>
    </xf>
    <xf numFmtId="0" fontId="18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7" fillId="0" borderId="0" xfId="0" applyFont="1"/>
    <xf numFmtId="0" fontId="87" fillId="0" borderId="0" xfId="0" applyFont="1" applyAlignment="1">
      <alignment horizontal="center"/>
    </xf>
    <xf numFmtId="1" fontId="6" fillId="0" borderId="0" xfId="0" applyNumberFormat="1" applyFont="1" applyAlignment="1">
      <alignment horizontal="left"/>
    </xf>
    <xf numFmtId="0" fontId="6" fillId="0" borderId="0" xfId="6" applyFont="1" applyAlignment="1">
      <alignment horizontal="center"/>
    </xf>
    <xf numFmtId="49" fontId="6" fillId="0" borderId="0" xfId="6" applyNumberFormat="1" applyFont="1"/>
    <xf numFmtId="1" fontId="6" fillId="0" borderId="18" xfId="0" applyNumberFormat="1" applyFont="1" applyBorder="1" applyAlignment="1">
      <alignment horizontal="left"/>
    </xf>
    <xf numFmtId="0" fontId="6" fillId="0" borderId="5" xfId="0" applyFont="1" applyBorder="1" applyAlignment="1">
      <alignment horizontal="left"/>
    </xf>
    <xf numFmtId="2" fontId="6" fillId="0" borderId="5" xfId="0" applyNumberFormat="1" applyFont="1" applyBorder="1" applyAlignment="1">
      <alignment horizontal="left"/>
    </xf>
    <xf numFmtId="0" fontId="6" fillId="0" borderId="5" xfId="6" applyFont="1" applyBorder="1" applyAlignment="1">
      <alignment horizontal="left"/>
    </xf>
    <xf numFmtId="49" fontId="18" fillId="0" borderId="5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6" applyFont="1" applyAlignment="1">
      <alignment horizontal="left"/>
    </xf>
    <xf numFmtId="49" fontId="6" fillId="0" borderId="0" xfId="0" applyNumberFormat="1" applyFont="1" applyAlignment="1">
      <alignment horizontal="left"/>
    </xf>
    <xf numFmtId="165" fontId="6" fillId="0" borderId="7" xfId="0" applyNumberFormat="1" applyFont="1" applyBorder="1" applyAlignment="1">
      <alignment horizontal="center"/>
    </xf>
    <xf numFmtId="49" fontId="6" fillId="0" borderId="0" xfId="6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165" fontId="19" fillId="0" borderId="7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1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6" applyFont="1" applyAlignment="1">
      <alignment horizontal="left"/>
    </xf>
    <xf numFmtId="2" fontId="10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1" fontId="88" fillId="0" borderId="0" xfId="0" applyNumberFormat="1" applyFont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0" fontId="18" fillId="0" borderId="5" xfId="6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166" fontId="85" fillId="0" borderId="0" xfId="0" applyNumberFormat="1" applyFont="1" applyAlignment="1">
      <alignment vertical="center" wrapText="1"/>
    </xf>
    <xf numFmtId="166" fontId="86" fillId="0" borderId="0" xfId="0" applyNumberFormat="1" applyFont="1" applyAlignment="1">
      <alignment vertical="center" wrapText="1"/>
    </xf>
    <xf numFmtId="0" fontId="85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" fontId="9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2" fontId="9" fillId="0" borderId="5" xfId="0" applyNumberFormat="1" applyFont="1" applyBorder="1" applyAlignment="1">
      <alignment horizontal="left" vertical="center" wrapText="1"/>
    </xf>
    <xf numFmtId="0" fontId="6" fillId="0" borderId="0" xfId="1" applyFont="1" applyAlignment="1">
      <alignment horizontal="left"/>
    </xf>
    <xf numFmtId="166" fontId="6" fillId="0" borderId="0" xfId="1" applyNumberFormat="1" applyFont="1" applyAlignment="1">
      <alignment horizontal="left"/>
    </xf>
    <xf numFmtId="0" fontId="1" fillId="0" borderId="0" xfId="1" applyFont="1" applyAlignment="1">
      <alignment horizontal="left"/>
    </xf>
    <xf numFmtId="1" fontId="85" fillId="0" borderId="0" xfId="1" applyNumberFormat="1" applyFont="1" applyAlignment="1">
      <alignment horizontal="left"/>
    </xf>
    <xf numFmtId="165" fontId="85" fillId="0" borderId="0" xfId="1" applyNumberFormat="1" applyFont="1" applyAlignment="1">
      <alignment horizontal="left"/>
    </xf>
    <xf numFmtId="166" fontId="85" fillId="0" borderId="0" xfId="1" applyNumberFormat="1" applyFont="1" applyAlignment="1">
      <alignment horizontal="left"/>
    </xf>
    <xf numFmtId="2" fontId="85" fillId="0" borderId="0" xfId="1" applyNumberFormat="1" applyFont="1" applyAlignment="1">
      <alignment horizontal="left"/>
    </xf>
    <xf numFmtId="0" fontId="85" fillId="0" borderId="0" xfId="1" applyFont="1" applyAlignment="1">
      <alignment horizontal="left"/>
    </xf>
    <xf numFmtId="49" fontId="85" fillId="0" borderId="0" xfId="1" applyNumberFormat="1" applyFont="1" applyAlignment="1">
      <alignment horizontal="center"/>
    </xf>
    <xf numFmtId="49" fontId="85" fillId="0" borderId="0" xfId="1" applyNumberFormat="1" applyFont="1" applyAlignment="1">
      <alignment horizontal="center"/>
    </xf>
    <xf numFmtId="0" fontId="91" fillId="0" borderId="0" xfId="1" applyFont="1" applyAlignment="1">
      <alignment horizontal="left"/>
    </xf>
    <xf numFmtId="166" fontId="91" fillId="0" borderId="0" xfId="1" applyNumberFormat="1" applyFont="1" applyAlignment="1">
      <alignment horizontal="left"/>
    </xf>
    <xf numFmtId="0" fontId="19" fillId="0" borderId="0" xfId="1" applyFont="1"/>
    <xf numFmtId="0" fontId="91" fillId="0" borderId="7" xfId="1" applyFont="1" applyBorder="1" applyAlignment="1">
      <alignment horizontal="left"/>
    </xf>
    <xf numFmtId="0" fontId="7" fillId="0" borderId="14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1" fontId="7" fillId="0" borderId="9" xfId="1" applyNumberFormat="1" applyFont="1" applyBorder="1" applyAlignment="1">
      <alignment horizontal="left"/>
    </xf>
    <xf numFmtId="165" fontId="7" fillId="0" borderId="9" xfId="1" applyNumberFormat="1" applyFont="1" applyBorder="1" applyAlignment="1">
      <alignment vertical="center"/>
    </xf>
    <xf numFmtId="165" fontId="7" fillId="0" borderId="9" xfId="1" applyNumberFormat="1" applyFont="1" applyBorder="1" applyAlignment="1">
      <alignment horizontal="left"/>
    </xf>
    <xf numFmtId="166" fontId="7" fillId="0" borderId="9" xfId="1" applyNumberFormat="1" applyFont="1" applyBorder="1" applyAlignment="1">
      <alignment horizontal="left"/>
    </xf>
    <xf numFmtId="2" fontId="7" fillId="0" borderId="9" xfId="1" applyNumberFormat="1" applyFont="1" applyBorder="1" applyAlignment="1">
      <alignment horizontal="left"/>
    </xf>
    <xf numFmtId="49" fontId="7" fillId="0" borderId="9" xfId="1" applyNumberFormat="1" applyFont="1" applyBorder="1" applyAlignment="1">
      <alignment horizontal="left"/>
    </xf>
    <xf numFmtId="0" fontId="7" fillId="0" borderId="0" xfId="1" applyFont="1" applyAlignment="1">
      <alignment horizontal="left"/>
    </xf>
    <xf numFmtId="1" fontId="7" fillId="0" borderId="0" xfId="1" applyNumberFormat="1" applyFont="1" applyAlignment="1">
      <alignment horizontal="left"/>
    </xf>
    <xf numFmtId="165" fontId="7" fillId="0" borderId="0" xfId="1" applyNumberFormat="1" applyFont="1" applyAlignment="1">
      <alignment horizontal="left"/>
    </xf>
    <xf numFmtId="166" fontId="7" fillId="0" borderId="0" xfId="1" applyNumberFormat="1" applyFont="1" applyAlignment="1">
      <alignment horizontal="left"/>
    </xf>
    <xf numFmtId="2" fontId="7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left"/>
    </xf>
    <xf numFmtId="1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vertical="center"/>
    </xf>
    <xf numFmtId="11" fontId="7" fillId="0" borderId="0" xfId="1" applyNumberFormat="1" applyFont="1" applyAlignment="1">
      <alignment horizontal="left"/>
    </xf>
    <xf numFmtId="166" fontId="1" fillId="0" borderId="0" xfId="1" applyNumberFormat="1" applyFont="1" applyAlignment="1">
      <alignment horizontal="left"/>
    </xf>
    <xf numFmtId="0" fontId="1" fillId="0" borderId="7" xfId="1" applyFont="1" applyBorder="1" applyAlignment="1">
      <alignment horizontal="left"/>
    </xf>
    <xf numFmtId="0" fontId="1" fillId="0" borderId="5" xfId="1" applyFont="1" applyBorder="1" applyAlignment="1">
      <alignment horizontal="left"/>
    </xf>
    <xf numFmtId="165" fontId="1" fillId="0" borderId="5" xfId="1" applyNumberFormat="1" applyFont="1" applyBorder="1" applyAlignment="1">
      <alignment horizontal="left"/>
    </xf>
    <xf numFmtId="2" fontId="1" fillId="0" borderId="5" xfId="1" applyNumberFormat="1" applyFont="1" applyBorder="1" applyAlignment="1">
      <alignment horizontal="left"/>
    </xf>
    <xf numFmtId="0" fontId="92" fillId="0" borderId="5" xfId="1" applyFont="1" applyBorder="1" applyAlignment="1">
      <alignment horizontal="left"/>
    </xf>
    <xf numFmtId="0" fontId="87" fillId="0" borderId="0" xfId="1" applyFont="1" applyAlignment="1">
      <alignment horizontal="left"/>
    </xf>
    <xf numFmtId="166" fontId="87" fillId="0" borderId="0" xfId="1" applyNumberFormat="1" applyFont="1" applyAlignment="1">
      <alignment horizontal="left"/>
    </xf>
    <xf numFmtId="0" fontId="6" fillId="0" borderId="6" xfId="1" applyFont="1" applyBorder="1" applyAlignment="1">
      <alignment horizontal="left"/>
    </xf>
    <xf numFmtId="0" fontId="93" fillId="0" borderId="0" xfId="1" applyFont="1" applyAlignment="1">
      <alignment horizontal="left"/>
    </xf>
    <xf numFmtId="0" fontId="93" fillId="0" borderId="0" xfId="1" applyFont="1"/>
    <xf numFmtId="165" fontId="93" fillId="0" borderId="0" xfId="1" applyNumberFormat="1" applyFont="1" applyAlignment="1">
      <alignment horizontal="left"/>
    </xf>
    <xf numFmtId="2" fontId="93" fillId="0" borderId="0" xfId="1" applyNumberFormat="1" applyFont="1" applyAlignment="1">
      <alignment horizontal="left"/>
    </xf>
    <xf numFmtId="0" fontId="93" fillId="0" borderId="0" xfId="1" applyFont="1" applyAlignment="1">
      <alignment horizontal="center"/>
    </xf>
    <xf numFmtId="0" fontId="7" fillId="0" borderId="6" xfId="1" applyFont="1" applyBorder="1" applyAlignment="1">
      <alignment horizontal="left"/>
    </xf>
    <xf numFmtId="0" fontId="94" fillId="0" borderId="0" xfId="1" applyFont="1" applyAlignment="1">
      <alignment horizontal="left" vertical="center" wrapText="1"/>
    </xf>
    <xf numFmtId="165" fontId="95" fillId="0" borderId="0" xfId="1" applyNumberFormat="1" applyFont="1" applyAlignment="1">
      <alignment horizontal="left" vertical="center"/>
    </xf>
    <xf numFmtId="165" fontId="95" fillId="0" borderId="0" xfId="1" applyNumberFormat="1" applyFont="1" applyAlignment="1">
      <alignment horizontal="left"/>
    </xf>
    <xf numFmtId="0" fontId="95" fillId="0" borderId="0" xfId="1" applyFont="1" applyAlignment="1">
      <alignment horizontal="left"/>
    </xf>
    <xf numFmtId="2" fontId="95" fillId="0" borderId="0" xfId="1" applyNumberFormat="1" applyFont="1" applyAlignment="1">
      <alignment horizontal="left"/>
    </xf>
    <xf numFmtId="0" fontId="95" fillId="0" borderId="0" xfId="1" applyFont="1" applyAlignment="1">
      <alignment horizontal="center"/>
    </xf>
    <xf numFmtId="49" fontId="95" fillId="0" borderId="0" xfId="1" applyNumberFormat="1" applyFont="1" applyAlignment="1">
      <alignment horizontal="left"/>
    </xf>
    <xf numFmtId="1" fontId="95" fillId="0" borderId="0" xfId="1" applyNumberFormat="1" applyFont="1" applyAlignment="1">
      <alignment horizontal="left" vertical="center" wrapText="1"/>
    </xf>
    <xf numFmtId="165" fontId="95" fillId="0" borderId="0" xfId="1" applyNumberFormat="1" applyFont="1" applyAlignment="1">
      <alignment vertical="center"/>
    </xf>
    <xf numFmtId="1" fontId="95" fillId="0" borderId="0" xfId="1" applyNumberFormat="1" applyFont="1" applyAlignment="1">
      <alignment horizontal="left"/>
    </xf>
    <xf numFmtId="1" fontId="95" fillId="0" borderId="0" xfId="1" applyNumberFormat="1" applyFont="1" applyAlignment="1">
      <alignment horizontal="left" vertical="center"/>
    </xf>
    <xf numFmtId="1" fontId="93" fillId="0" borderId="0" xfId="1" applyNumberFormat="1" applyFont="1" applyAlignment="1">
      <alignment horizontal="left"/>
    </xf>
    <xf numFmtId="49" fontId="93" fillId="0" borderId="0" xfId="1" applyNumberFormat="1" applyFont="1" applyAlignment="1">
      <alignment horizontal="left"/>
    </xf>
    <xf numFmtId="0" fontId="1" fillId="0" borderId="6" xfId="1" applyFont="1" applyBorder="1" applyAlignment="1">
      <alignment horizontal="left"/>
    </xf>
    <xf numFmtId="1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center"/>
    </xf>
    <xf numFmtId="165" fontId="7" fillId="0" borderId="0" xfId="1" applyNumberFormat="1" applyFont="1" applyAlignment="1">
      <alignment horizontal="left" vertical="center"/>
    </xf>
    <xf numFmtId="0" fontId="91" fillId="0" borderId="18" xfId="1" applyFont="1" applyBorder="1" applyAlignment="1">
      <alignment horizontal="left"/>
    </xf>
    <xf numFmtId="0" fontId="91" fillId="0" borderId="5" xfId="1" applyFont="1" applyBorder="1" applyAlignment="1">
      <alignment horizontal="left"/>
    </xf>
    <xf numFmtId="0" fontId="91" fillId="0" borderId="5" xfId="1" applyFont="1" applyBorder="1" applyAlignment="1">
      <alignment horizontal="left" vertical="center"/>
    </xf>
    <xf numFmtId="1" fontId="91" fillId="0" borderId="5" xfId="1" applyNumberFormat="1" applyFont="1" applyBorder="1" applyAlignment="1">
      <alignment horizontal="left" vertical="center"/>
    </xf>
    <xf numFmtId="165" fontId="91" fillId="0" borderId="5" xfId="1" applyNumberFormat="1" applyFont="1" applyBorder="1" applyAlignment="1">
      <alignment horizontal="left" vertical="center"/>
    </xf>
    <xf numFmtId="165" fontId="91" fillId="0" borderId="5" xfId="1" applyNumberFormat="1" applyFont="1" applyBorder="1" applyAlignment="1">
      <alignment horizontal="left"/>
    </xf>
    <xf numFmtId="2" fontId="91" fillId="0" borderId="5" xfId="1" applyNumberFormat="1" applyFont="1" applyBorder="1" applyAlignment="1">
      <alignment horizontal="left"/>
    </xf>
    <xf numFmtId="49" fontId="92" fillId="0" borderId="5" xfId="1" applyNumberFormat="1" applyFont="1" applyBorder="1" applyAlignment="1">
      <alignment horizontal="left"/>
    </xf>
    <xf numFmtId="1" fontId="1" fillId="0" borderId="0" xfId="1" applyNumberFormat="1" applyFont="1" applyAlignment="1">
      <alignment horizontal="left"/>
    </xf>
    <xf numFmtId="165" fontId="1" fillId="0" borderId="9" xfId="1" applyNumberFormat="1" applyFont="1" applyBorder="1" applyAlignment="1">
      <alignment horizontal="center" vertical="center"/>
    </xf>
    <xf numFmtId="165" fontId="1" fillId="0" borderId="9" xfId="1" applyNumberFormat="1" applyFont="1" applyBorder="1" applyAlignment="1">
      <alignment horizontal="left"/>
    </xf>
    <xf numFmtId="165" fontId="1" fillId="0" borderId="0" xfId="1" applyNumberFormat="1" applyFont="1" applyAlignment="1">
      <alignment horizontal="left"/>
    </xf>
    <xf numFmtId="2" fontId="1" fillId="0" borderId="0" xfId="1" applyNumberFormat="1" applyFont="1" applyAlignment="1">
      <alignment horizontal="left"/>
    </xf>
    <xf numFmtId="49" fontId="1" fillId="0" borderId="0" xfId="1" applyNumberFormat="1" applyFont="1" applyAlignment="1">
      <alignment horizontal="left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/>
    </xf>
    <xf numFmtId="166" fontId="8" fillId="0" borderId="0" xfId="1" applyNumberFormat="1" applyFont="1" applyAlignment="1">
      <alignment horizontal="left"/>
    </xf>
    <xf numFmtId="0" fontId="8" fillId="0" borderId="5" xfId="1" applyFont="1" applyBorder="1" applyAlignment="1">
      <alignment horizontal="left"/>
    </xf>
    <xf numFmtId="1" fontId="8" fillId="0" borderId="5" xfId="1" applyNumberFormat="1" applyFont="1" applyBorder="1" applyAlignment="1">
      <alignment horizontal="left"/>
    </xf>
    <xf numFmtId="165" fontId="8" fillId="0" borderId="5" xfId="1" applyNumberFormat="1" applyFont="1" applyBorder="1" applyAlignment="1">
      <alignment horizontal="left"/>
    </xf>
    <xf numFmtId="2" fontId="8" fillId="0" borderId="5" xfId="1" applyNumberFormat="1" applyFont="1" applyBorder="1" applyAlignment="1">
      <alignment horizontal="left"/>
    </xf>
    <xf numFmtId="0" fontId="91" fillId="0" borderId="6" xfId="1" applyFont="1" applyBorder="1" applyAlignment="1">
      <alignment horizontal="left"/>
    </xf>
    <xf numFmtId="0" fontId="1" fillId="0" borderId="0" xfId="1" applyFont="1" applyAlignment="1">
      <alignment vertical="center"/>
    </xf>
    <xf numFmtId="1" fontId="6" fillId="0" borderId="5" xfId="1" applyNumberFormat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165" fontId="6" fillId="0" borderId="5" xfId="1" applyNumberFormat="1" applyFont="1" applyBorder="1" applyAlignment="1">
      <alignment horizontal="left"/>
    </xf>
    <xf numFmtId="2" fontId="6" fillId="0" borderId="5" xfId="1" applyNumberFormat="1" applyFont="1" applyBorder="1" applyAlignment="1">
      <alignment horizontal="left"/>
    </xf>
    <xf numFmtId="0" fontId="18" fillId="0" borderId="5" xfId="1" applyFont="1" applyBorder="1" applyAlignment="1">
      <alignment horizontal="left"/>
    </xf>
    <xf numFmtId="0" fontId="9" fillId="0" borderId="0" xfId="1" applyFont="1" applyAlignment="1">
      <alignment horizontal="left"/>
    </xf>
    <xf numFmtId="166" fontId="9" fillId="0" borderId="0" xfId="1" applyNumberFormat="1" applyFont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</cellXfs>
  <cellStyles count="7">
    <cellStyle name="40% - Accent1" xfId="2" builtinId="31"/>
    <cellStyle name="Normal" xfId="0" builtinId="0"/>
    <cellStyle name="Normal 2" xfId="1" xr:uid="{00000000-0005-0000-0000-000001000000}"/>
    <cellStyle name="Normal 3" xfId="4" xr:uid="{3D9282C6-C5C5-4480-A1E4-16292423D647}"/>
    <cellStyle name="Standard 2 2" xfId="3" xr:uid="{5676193A-55D0-400E-8B65-66C1F05EF51F}"/>
    <cellStyle name="Standard 2 9" xfId="5" xr:uid="{81DA2ED1-E1F6-4480-89C7-C2882381550A}"/>
    <cellStyle name="Standard_Table 3 ZFT" xfId="6" xr:uid="{74D0FCDB-6396-49A9-B197-6DB8303ECF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ASZ HW: age-eU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0909a1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'Table S7 ZHe AHe'!$Y$6:$Y$8</c:f>
              <c:numCache>
                <c:formatCode>0</c:formatCode>
                <c:ptCount val="3"/>
                <c:pt idx="0">
                  <c:v>5327.8348078043537</c:v>
                </c:pt>
                <c:pt idx="1">
                  <c:v>4840.226984768954</c:v>
                </c:pt>
                <c:pt idx="2">
                  <c:v>5335.8917557106888</c:v>
                </c:pt>
              </c:numCache>
            </c:numRef>
          </c:xVal>
          <c:yVal>
            <c:numRef>
              <c:f>'Table S7 ZHe AHe'!$Q$6:$Q$8</c:f>
              <c:numCache>
                <c:formatCode>0.0</c:formatCode>
                <c:ptCount val="3"/>
                <c:pt idx="0">
                  <c:v>63.034816175247727</c:v>
                </c:pt>
                <c:pt idx="1">
                  <c:v>41.651274289937433</c:v>
                </c:pt>
                <c:pt idx="2">
                  <c:v>44.561660413756748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13-4DE7-A25D-AD15EAF2607E}"/>
            </c:ext>
          </c:extLst>
        </c:ser>
        <c:ser>
          <c:idx val="2"/>
          <c:order val="1"/>
          <c:tx>
            <c:v>0909c1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'Table S7 ZHe AHe'!$Y$12:$Y$14</c:f>
              <c:numCache>
                <c:formatCode>0</c:formatCode>
                <c:ptCount val="3"/>
                <c:pt idx="0">
                  <c:v>693.41337656345206</c:v>
                </c:pt>
                <c:pt idx="1">
                  <c:v>1258.4543768422097</c:v>
                </c:pt>
                <c:pt idx="2">
                  <c:v>545.9925237522325</c:v>
                </c:pt>
              </c:numCache>
            </c:numRef>
          </c:xVal>
          <c:yVal>
            <c:numRef>
              <c:f>'Table S7 ZHe AHe'!$Q$12:$Q$14</c:f>
              <c:numCache>
                <c:formatCode>0.0</c:formatCode>
                <c:ptCount val="3"/>
                <c:pt idx="0">
                  <c:v>47.820281399383795</c:v>
                </c:pt>
                <c:pt idx="1">
                  <c:v>76.826970365119251</c:v>
                </c:pt>
                <c:pt idx="2">
                  <c:v>41.593767750391962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13-4DE7-A25D-AD15EAF2607E}"/>
            </c:ext>
          </c:extLst>
        </c:ser>
        <c:ser>
          <c:idx val="3"/>
          <c:order val="2"/>
          <c:tx>
            <c:v>J3613B1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'Table S7 ZHe AHe'!$Y$25:$Y$27</c:f>
              <c:numCache>
                <c:formatCode>0</c:formatCode>
                <c:ptCount val="3"/>
                <c:pt idx="0">
                  <c:v>2691.7117410041583</c:v>
                </c:pt>
                <c:pt idx="1">
                  <c:v>344.03919529792449</c:v>
                </c:pt>
                <c:pt idx="2">
                  <c:v>2445.1487855131891</c:v>
                </c:pt>
              </c:numCache>
            </c:numRef>
          </c:xVal>
          <c:yVal>
            <c:numRef>
              <c:f>'Table S7 ZHe AHe'!$Q$25:$Q$27</c:f>
              <c:numCache>
                <c:formatCode>0.0</c:formatCode>
                <c:ptCount val="3"/>
                <c:pt idx="0">
                  <c:v>22.273156381436323</c:v>
                </c:pt>
                <c:pt idx="1">
                  <c:v>24.586106037307349</c:v>
                </c:pt>
                <c:pt idx="2">
                  <c:v>16.581415538289463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13-4DE7-A25D-AD15EAF2607E}"/>
            </c:ext>
          </c:extLst>
        </c:ser>
        <c:ser>
          <c:idx val="4"/>
          <c:order val="3"/>
          <c:tx>
            <c:v>J3619A1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'Table S7 ZHe AHe'!$Y$28:$Y$30</c:f>
              <c:numCache>
                <c:formatCode>0</c:formatCode>
                <c:ptCount val="3"/>
                <c:pt idx="0">
                  <c:v>3842.9335897081442</c:v>
                </c:pt>
                <c:pt idx="1">
                  <c:v>1529.4125125123996</c:v>
                </c:pt>
                <c:pt idx="2">
                  <c:v>2705.2929134414776</c:v>
                </c:pt>
              </c:numCache>
            </c:numRef>
          </c:xVal>
          <c:yVal>
            <c:numRef>
              <c:f>'Table S7 ZHe AHe'!$Q$28:$Q$30</c:f>
              <c:numCache>
                <c:formatCode>0.0</c:formatCode>
                <c:ptCount val="3"/>
                <c:pt idx="0">
                  <c:v>14.827127010963876</c:v>
                </c:pt>
                <c:pt idx="1">
                  <c:v>18.248234978408256</c:v>
                </c:pt>
                <c:pt idx="2">
                  <c:v>16.359037787062853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413-4DE7-A25D-AD15EAF2607E}"/>
            </c:ext>
          </c:extLst>
        </c:ser>
        <c:ser>
          <c:idx val="5"/>
          <c:order val="4"/>
          <c:tx>
            <c:v>J3709B1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'Table S7 ZHe AHe'!$Y$36:$Y$38</c:f>
              <c:numCache>
                <c:formatCode>0</c:formatCode>
                <c:ptCount val="3"/>
                <c:pt idx="0">
                  <c:v>2872.4719150989522</c:v>
                </c:pt>
                <c:pt idx="1">
                  <c:v>3859.5475157413075</c:v>
                </c:pt>
                <c:pt idx="2">
                  <c:v>1753.1242025968238</c:v>
                </c:pt>
              </c:numCache>
            </c:numRef>
          </c:xVal>
          <c:yVal>
            <c:numRef>
              <c:f>'Table S7 ZHe AHe'!$Q$36:$Q$38</c:f>
              <c:numCache>
                <c:formatCode>0.0</c:formatCode>
                <c:ptCount val="3"/>
                <c:pt idx="0">
                  <c:v>35.684226988266701</c:v>
                </c:pt>
                <c:pt idx="1">
                  <c:v>26.369652677680548</c:v>
                </c:pt>
                <c:pt idx="2">
                  <c:v>39.417807701070956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413-4DE7-A25D-AD15EAF26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776160"/>
        <c:axId val="276776576"/>
      </c:scatterChart>
      <c:valAx>
        <c:axId val="27677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776576"/>
        <c:crosses val="autoZero"/>
        <c:crossBetween val="midCat"/>
      </c:valAx>
      <c:valAx>
        <c:axId val="27677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776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Alichur AHe: age</a:t>
            </a:r>
            <a:r>
              <a:rPr lang="en-US" baseline="0"/>
              <a:t> vs. eU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J4619B3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S7 ZHe AHe'!$R$191:$R$194</c:f>
                <c:numCache>
                  <c:formatCode>General</c:formatCode>
                  <c:ptCount val="4"/>
                  <c:pt idx="0">
                    <c:v>0.63775647432045435</c:v>
                  </c:pt>
                  <c:pt idx="1">
                    <c:v>0.39233255836180164</c:v>
                  </c:pt>
                  <c:pt idx="2">
                    <c:v>0.35087957928473851</c:v>
                  </c:pt>
                  <c:pt idx="3">
                    <c:v>0.65993357568304312</c:v>
                  </c:pt>
                </c:numCache>
              </c:numRef>
            </c:plus>
            <c:minus>
              <c:numRef>
                <c:f>'Table S7 ZHe AHe'!$R$191:$R$194</c:f>
                <c:numCache>
                  <c:formatCode>General</c:formatCode>
                  <c:ptCount val="4"/>
                  <c:pt idx="0">
                    <c:v>0.63775647432045435</c:v>
                  </c:pt>
                  <c:pt idx="1">
                    <c:v>0.39233255836180164</c:v>
                  </c:pt>
                  <c:pt idx="2">
                    <c:v>0.35087957928473851</c:v>
                  </c:pt>
                  <c:pt idx="3">
                    <c:v>0.65993357568304312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'Table S7 ZHe AHe'!$Y$191:$Y$194</c:f>
              <c:numCache>
                <c:formatCode>0</c:formatCode>
                <c:ptCount val="4"/>
                <c:pt idx="0">
                  <c:v>61.263682578941292</c:v>
                </c:pt>
                <c:pt idx="1">
                  <c:v>14.343936562323139</c:v>
                </c:pt>
                <c:pt idx="2">
                  <c:v>19.894216364922595</c:v>
                </c:pt>
                <c:pt idx="3">
                  <c:v>13.410947449882396</c:v>
                </c:pt>
              </c:numCache>
            </c:numRef>
          </c:xVal>
          <c:yVal>
            <c:numRef>
              <c:f>'Table S7 ZHe AHe'!$Q$191:$Q$194</c:f>
              <c:numCache>
                <c:formatCode>0.0</c:formatCode>
                <c:ptCount val="4"/>
                <c:pt idx="0">
                  <c:v>21.759847276833444</c:v>
                </c:pt>
                <c:pt idx="1">
                  <c:v>9.9185303546843144</c:v>
                </c:pt>
                <c:pt idx="2">
                  <c:v>11.645250219054535</c:v>
                </c:pt>
                <c:pt idx="3">
                  <c:v>5.8295046568967983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AB-4D66-8EED-A52BAF5E7A73}"/>
            </c:ext>
          </c:extLst>
        </c:ser>
        <c:ser>
          <c:idx val="1"/>
          <c:order val="1"/>
          <c:tx>
            <c:v>J3709B1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S7 ZHe AHe'!$R$178:$R$181</c:f>
                <c:numCache>
                  <c:formatCode>General</c:formatCode>
                  <c:ptCount val="4"/>
                  <c:pt idx="0">
                    <c:v>1.3559718095922357</c:v>
                  </c:pt>
                  <c:pt idx="1">
                    <c:v>1.9123351701715308</c:v>
                  </c:pt>
                  <c:pt idx="2">
                    <c:v>0.77988314701370609</c:v>
                  </c:pt>
                  <c:pt idx="3">
                    <c:v>0.5845590968545149</c:v>
                  </c:pt>
                </c:numCache>
              </c:numRef>
            </c:plus>
            <c:minus>
              <c:numRef>
                <c:f>'Table S7 ZHe AHe'!$R$178:$R$181</c:f>
                <c:numCache>
                  <c:formatCode>General</c:formatCode>
                  <c:ptCount val="4"/>
                  <c:pt idx="0">
                    <c:v>1.3559718095922357</c:v>
                  </c:pt>
                  <c:pt idx="1">
                    <c:v>1.9123351701715308</c:v>
                  </c:pt>
                  <c:pt idx="2">
                    <c:v>0.77988314701370609</c:v>
                  </c:pt>
                  <c:pt idx="3">
                    <c:v>0.5845590968545149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'Table S7 ZHe AHe'!$Y$178:$Y$181</c:f>
              <c:numCache>
                <c:formatCode>0</c:formatCode>
                <c:ptCount val="4"/>
                <c:pt idx="0">
                  <c:v>65.289461986096001</c:v>
                </c:pt>
                <c:pt idx="1">
                  <c:v>108.68813651254086</c:v>
                </c:pt>
                <c:pt idx="2">
                  <c:v>82.255155183607542</c:v>
                </c:pt>
                <c:pt idx="3">
                  <c:v>70.854568831364958</c:v>
                </c:pt>
              </c:numCache>
            </c:numRef>
          </c:xVal>
          <c:yVal>
            <c:numRef>
              <c:f>'Table S7 ZHe AHe'!$Q$178:$Q$181</c:f>
              <c:numCache>
                <c:formatCode>0.0</c:formatCode>
                <c:ptCount val="4"/>
                <c:pt idx="0">
                  <c:v>46.202205285963458</c:v>
                </c:pt>
                <c:pt idx="1">
                  <c:v>75.428310709557806</c:v>
                </c:pt>
                <c:pt idx="2">
                  <c:v>23.159752624105288</c:v>
                </c:pt>
                <c:pt idx="3">
                  <c:v>16.325888481235232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AB-4D66-8EED-A52BAF5E7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976832"/>
        <c:axId val="515977616"/>
      </c:scatterChart>
      <c:valAx>
        <c:axId val="51597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ppm eU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977616"/>
        <c:crosses val="autoZero"/>
        <c:crossBetween val="midCat"/>
      </c:valAx>
      <c:valAx>
        <c:axId val="51597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aHe</a:t>
                </a:r>
                <a:r>
                  <a:rPr lang="en-US" baseline="0"/>
                  <a:t> single-grain </a:t>
                </a:r>
                <a:r>
                  <a:rPr lang="en-US"/>
                  <a:t>age (Ma)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976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Alichur</a:t>
            </a:r>
            <a:r>
              <a:rPr lang="en-US" baseline="0"/>
              <a:t> dome</a:t>
            </a:r>
            <a:r>
              <a:rPr lang="en-US"/>
              <a:t>: age-eU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J3615B1a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'Table S7 ZHe AHe'!$Y$55:$Y$57</c:f>
              <c:numCache>
                <c:formatCode>0</c:formatCode>
                <c:ptCount val="3"/>
                <c:pt idx="0">
                  <c:v>390.29295205032901</c:v>
                </c:pt>
                <c:pt idx="1">
                  <c:v>1055.8065804367839</c:v>
                </c:pt>
                <c:pt idx="2">
                  <c:v>704.35659042687769</c:v>
                </c:pt>
              </c:numCache>
            </c:numRef>
          </c:xVal>
          <c:yVal>
            <c:numRef>
              <c:f>'Table S7 ZHe AHe'!$Q$55:$Q$57</c:f>
              <c:numCache>
                <c:formatCode>0.0</c:formatCode>
                <c:ptCount val="3"/>
                <c:pt idx="0">
                  <c:v>8.6743470861981979</c:v>
                </c:pt>
                <c:pt idx="1">
                  <c:v>9.6729768746192164</c:v>
                </c:pt>
                <c:pt idx="2">
                  <c:v>8.4588490874443742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9C-42CB-8164-6E8E374D9F2D}"/>
            </c:ext>
          </c:extLst>
        </c:ser>
        <c:ser>
          <c:idx val="2"/>
          <c:order val="1"/>
          <c:tx>
            <c:v>J3618A1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'Table S7 ZHe AHe'!$Y$58:$Y$60</c:f>
              <c:numCache>
                <c:formatCode>0</c:formatCode>
                <c:ptCount val="3"/>
                <c:pt idx="0">
                  <c:v>480.16919592019593</c:v>
                </c:pt>
                <c:pt idx="1">
                  <c:v>972.0933011728921</c:v>
                </c:pt>
                <c:pt idx="2">
                  <c:v>782.97602968511364</c:v>
                </c:pt>
              </c:numCache>
            </c:numRef>
          </c:xVal>
          <c:yVal>
            <c:numRef>
              <c:f>'Table S7 ZHe AHe'!$Q$58:$Q$60</c:f>
              <c:numCache>
                <c:formatCode>0.0</c:formatCode>
                <c:ptCount val="3"/>
                <c:pt idx="0">
                  <c:v>9.2356895122081042</c:v>
                </c:pt>
                <c:pt idx="1">
                  <c:v>9.3396446457956515</c:v>
                </c:pt>
                <c:pt idx="2">
                  <c:v>11.266113141095293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9C-42CB-8164-6E8E374D9F2D}"/>
            </c:ext>
          </c:extLst>
        </c:ser>
        <c:ser>
          <c:idx val="3"/>
          <c:order val="2"/>
          <c:tx>
            <c:v>J3618B1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'Table S7 ZHe AHe'!$Y$61:$Y$63</c:f>
              <c:numCache>
                <c:formatCode>0</c:formatCode>
                <c:ptCount val="3"/>
                <c:pt idx="0">
                  <c:v>752.70344032454091</c:v>
                </c:pt>
                <c:pt idx="1">
                  <c:v>2627.3942921059238</c:v>
                </c:pt>
                <c:pt idx="2">
                  <c:v>3119.6263383514356</c:v>
                </c:pt>
              </c:numCache>
            </c:numRef>
          </c:xVal>
          <c:yVal>
            <c:numRef>
              <c:f>'Table S7 ZHe AHe'!$Q$61:$Q$63</c:f>
              <c:numCache>
                <c:formatCode>0.0</c:formatCode>
                <c:ptCount val="3"/>
                <c:pt idx="0">
                  <c:v>9.0017828742987405</c:v>
                </c:pt>
                <c:pt idx="1">
                  <c:v>9.5343252852288547</c:v>
                </c:pt>
                <c:pt idx="2">
                  <c:v>10.543780974837057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9C-42CB-8164-6E8E374D9F2D}"/>
            </c:ext>
          </c:extLst>
        </c:ser>
        <c:ser>
          <c:idx val="4"/>
          <c:order val="3"/>
          <c:tx>
            <c:v>J3626B2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'Table S7 ZHe AHe'!$Y$64:$Y$66</c:f>
              <c:numCache>
                <c:formatCode>0</c:formatCode>
                <c:ptCount val="3"/>
                <c:pt idx="0">
                  <c:v>655.67523903832443</c:v>
                </c:pt>
                <c:pt idx="1">
                  <c:v>2591.3828182650777</c:v>
                </c:pt>
                <c:pt idx="2">
                  <c:v>379.33773767074132</c:v>
                </c:pt>
              </c:numCache>
            </c:numRef>
          </c:xVal>
          <c:yVal>
            <c:numRef>
              <c:f>'Table S7 ZHe AHe'!$Q$64:$Q$66</c:f>
              <c:numCache>
                <c:formatCode>0.0</c:formatCode>
                <c:ptCount val="3"/>
                <c:pt idx="0">
                  <c:v>7.7472507494458966</c:v>
                </c:pt>
                <c:pt idx="1">
                  <c:v>8.5832331782406914</c:v>
                </c:pt>
                <c:pt idx="2">
                  <c:v>8.403556324734172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F9C-42CB-8164-6E8E374D9F2D}"/>
            </c:ext>
          </c:extLst>
        </c:ser>
        <c:ser>
          <c:idx val="5"/>
          <c:order val="4"/>
          <c:tx>
            <c:v>J3630B2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'Table S7 ZHe AHe'!$Y$64:$Y$66</c:f>
              <c:numCache>
                <c:formatCode>0</c:formatCode>
                <c:ptCount val="3"/>
                <c:pt idx="0">
                  <c:v>655.67523903832443</c:v>
                </c:pt>
                <c:pt idx="1">
                  <c:v>2591.3828182650777</c:v>
                </c:pt>
                <c:pt idx="2">
                  <c:v>379.33773767074132</c:v>
                </c:pt>
              </c:numCache>
            </c:numRef>
          </c:xVal>
          <c:yVal>
            <c:numRef>
              <c:f>'Table S7 ZHe AHe'!$Q$64:$Q$66</c:f>
              <c:numCache>
                <c:formatCode>0.0</c:formatCode>
                <c:ptCount val="3"/>
                <c:pt idx="0">
                  <c:v>7.7472507494458966</c:v>
                </c:pt>
                <c:pt idx="1">
                  <c:v>8.5832331782406914</c:v>
                </c:pt>
                <c:pt idx="2">
                  <c:v>8.403556324734172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F9C-42CB-8164-6E8E374D9F2D}"/>
            </c:ext>
          </c:extLst>
        </c:ser>
        <c:ser>
          <c:idx val="0"/>
          <c:order val="5"/>
          <c:tx>
            <c:v>J3710A1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'Table S7 ZHe AHe'!$Y$70:$Y$72</c:f>
              <c:numCache>
                <c:formatCode>0</c:formatCode>
                <c:ptCount val="3"/>
                <c:pt idx="0">
                  <c:v>2212.7376489717476</c:v>
                </c:pt>
                <c:pt idx="1">
                  <c:v>1723.4317579552633</c:v>
                </c:pt>
                <c:pt idx="2">
                  <c:v>940.47668864215768</c:v>
                </c:pt>
              </c:numCache>
            </c:numRef>
          </c:xVal>
          <c:yVal>
            <c:numRef>
              <c:f>'Table S7 ZHe AHe'!$Q$70:$Q$72</c:f>
              <c:numCache>
                <c:formatCode>0.0</c:formatCode>
                <c:ptCount val="3"/>
                <c:pt idx="0">
                  <c:v>8.9733730239623704</c:v>
                </c:pt>
                <c:pt idx="1">
                  <c:v>6.9663425494983207</c:v>
                </c:pt>
                <c:pt idx="2">
                  <c:v>8.654664751896334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F9C-42CB-8164-6E8E374D9F2D}"/>
            </c:ext>
          </c:extLst>
        </c:ser>
        <c:ser>
          <c:idx val="6"/>
          <c:order val="6"/>
          <c:tx>
            <c:v>J4619B3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'Table S7 ZHe AHe'!$Y$73:$Y$75</c:f>
              <c:numCache>
                <c:formatCode>0</c:formatCode>
                <c:ptCount val="3"/>
                <c:pt idx="0">
                  <c:v>1746.4348855728317</c:v>
                </c:pt>
                <c:pt idx="1">
                  <c:v>1541.7850497052782</c:v>
                </c:pt>
                <c:pt idx="2">
                  <c:v>851.49233545721324</c:v>
                </c:pt>
              </c:numCache>
            </c:numRef>
          </c:xVal>
          <c:yVal>
            <c:numRef>
              <c:f>'Table S7 ZHe AHe'!$Q$73:$Q$75</c:f>
              <c:numCache>
                <c:formatCode>0.0</c:formatCode>
                <c:ptCount val="3"/>
                <c:pt idx="0">
                  <c:v>10.683337919786343</c:v>
                </c:pt>
                <c:pt idx="1">
                  <c:v>10.494421846355081</c:v>
                </c:pt>
                <c:pt idx="2">
                  <c:v>10.045262868843968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F9C-42CB-8164-6E8E374D9F2D}"/>
            </c:ext>
          </c:extLst>
        </c:ser>
        <c:ser>
          <c:idx val="7"/>
          <c:order val="7"/>
          <c:tx>
            <c:v>J4620A1b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'Table S7 ZHe AHe'!$Y$76:$Y$78</c:f>
              <c:numCache>
                <c:formatCode>0</c:formatCode>
                <c:ptCount val="3"/>
                <c:pt idx="0">
                  <c:v>2697.4858184838781</c:v>
                </c:pt>
                <c:pt idx="1">
                  <c:v>3821.4563470158796</c:v>
                </c:pt>
                <c:pt idx="2">
                  <c:v>1717.5932163416314</c:v>
                </c:pt>
              </c:numCache>
            </c:numRef>
          </c:xVal>
          <c:yVal>
            <c:numRef>
              <c:f>'Table S7 ZHe AHe'!$Q$76:$Q$78</c:f>
              <c:numCache>
                <c:formatCode>0.0</c:formatCode>
                <c:ptCount val="3"/>
                <c:pt idx="0">
                  <c:v>9.3943434691516394</c:v>
                </c:pt>
                <c:pt idx="1">
                  <c:v>9.1479584157199216</c:v>
                </c:pt>
                <c:pt idx="2">
                  <c:v>9.4833471822040991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F9C-42CB-8164-6E8E374D9F2D}"/>
            </c:ext>
          </c:extLst>
        </c:ser>
        <c:ser>
          <c:idx val="8"/>
          <c:order val="8"/>
          <c:tx>
            <c:v>J4620C1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'Table S7 ZHe AHe'!$Y$79:$Y$81</c:f>
              <c:numCache>
                <c:formatCode>0</c:formatCode>
                <c:ptCount val="3"/>
                <c:pt idx="0">
                  <c:v>2942.1778051362826</c:v>
                </c:pt>
                <c:pt idx="1">
                  <c:v>3752.7465466326903</c:v>
                </c:pt>
                <c:pt idx="2">
                  <c:v>5948.100666759814</c:v>
                </c:pt>
              </c:numCache>
            </c:numRef>
          </c:xVal>
          <c:yVal>
            <c:numRef>
              <c:f>'Table S7 ZHe AHe'!$Q$79:$Q$81</c:f>
              <c:numCache>
                <c:formatCode>0.0</c:formatCode>
                <c:ptCount val="3"/>
                <c:pt idx="0">
                  <c:v>9.983858840666743</c:v>
                </c:pt>
                <c:pt idx="1">
                  <c:v>8.4599347021302034</c:v>
                </c:pt>
                <c:pt idx="2">
                  <c:v>9.0763648446363288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F9C-42CB-8164-6E8E374D9F2D}"/>
            </c:ext>
          </c:extLst>
        </c:ser>
        <c:ser>
          <c:idx val="9"/>
          <c:order val="9"/>
          <c:tx>
            <c:v>J4625A2a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'Table S7 ZHe AHe'!$Y$82:$Y$84</c:f>
              <c:numCache>
                <c:formatCode>0</c:formatCode>
                <c:ptCount val="3"/>
                <c:pt idx="0">
                  <c:v>1418.968100742047</c:v>
                </c:pt>
                <c:pt idx="1">
                  <c:v>1277.1372860979964</c:v>
                </c:pt>
                <c:pt idx="2">
                  <c:v>1506.3380951900956</c:v>
                </c:pt>
              </c:numCache>
            </c:numRef>
          </c:xVal>
          <c:yVal>
            <c:numRef>
              <c:f>'Table S7 ZHe AHe'!$Q$82:$Q$84</c:f>
              <c:numCache>
                <c:formatCode>0.0</c:formatCode>
                <c:ptCount val="3"/>
                <c:pt idx="0">
                  <c:v>10.344410241278217</c:v>
                </c:pt>
                <c:pt idx="1">
                  <c:v>11.371007651485279</c:v>
                </c:pt>
                <c:pt idx="2">
                  <c:v>9.6028148606276815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F9C-42CB-8164-6E8E374D9F2D}"/>
            </c:ext>
          </c:extLst>
        </c:ser>
        <c:ser>
          <c:idx val="10"/>
          <c:order val="10"/>
          <c:tx>
            <c:v>J4628A1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'Table S7 ZHe AHe'!$Y$85:$Y$87</c:f>
              <c:numCache>
                <c:formatCode>0</c:formatCode>
                <c:ptCount val="3"/>
                <c:pt idx="0">
                  <c:v>2361.1287839204874</c:v>
                </c:pt>
                <c:pt idx="1">
                  <c:v>2875.6661914115844</c:v>
                </c:pt>
                <c:pt idx="2">
                  <c:v>3045.589691922708</c:v>
                </c:pt>
              </c:numCache>
            </c:numRef>
          </c:xVal>
          <c:yVal>
            <c:numRef>
              <c:f>'Table S7 ZHe AHe'!$Q$85:$Q$87</c:f>
              <c:numCache>
                <c:formatCode>0.0</c:formatCode>
                <c:ptCount val="3"/>
                <c:pt idx="0">
                  <c:v>8.064090969061068</c:v>
                </c:pt>
                <c:pt idx="1">
                  <c:v>7.7352835095131534</c:v>
                </c:pt>
                <c:pt idx="2">
                  <c:v>9.7655788954625873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F9C-42CB-8164-6E8E374D9F2D}"/>
            </c:ext>
          </c:extLst>
        </c:ser>
        <c:ser>
          <c:idx val="11"/>
          <c:order val="11"/>
          <c:tx>
            <c:v>J4711B1a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'Table S7 ZHe AHe'!$Y$88:$Y$90</c:f>
              <c:numCache>
                <c:formatCode>0</c:formatCode>
                <c:ptCount val="3"/>
                <c:pt idx="0">
                  <c:v>985.42966071112789</c:v>
                </c:pt>
                <c:pt idx="1">
                  <c:v>3042.3009726950909</c:v>
                </c:pt>
                <c:pt idx="2">
                  <c:v>5024.9445543511547</c:v>
                </c:pt>
              </c:numCache>
            </c:numRef>
          </c:xVal>
          <c:yVal>
            <c:numRef>
              <c:f>'Table S7 ZHe AHe'!$Q$88:$Q$90</c:f>
              <c:numCache>
                <c:formatCode>0.0</c:formatCode>
                <c:ptCount val="3"/>
                <c:pt idx="0">
                  <c:v>11.982231521519635</c:v>
                </c:pt>
                <c:pt idx="1">
                  <c:v>8.7301718234576686</c:v>
                </c:pt>
                <c:pt idx="2">
                  <c:v>8.4776772584909121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F9C-42CB-8164-6E8E374D9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776160"/>
        <c:axId val="276776576"/>
      </c:scatterChart>
      <c:valAx>
        <c:axId val="27677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776576"/>
        <c:crosses val="autoZero"/>
        <c:crossBetween val="midCat"/>
      </c:valAx>
      <c:valAx>
        <c:axId val="276776576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776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 Gunt: age-eU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v>6903C1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'Table S7 ZHe AHe'!$Y$115:$Y$117</c:f>
              <c:numCache>
                <c:formatCode>0</c:formatCode>
                <c:ptCount val="3"/>
                <c:pt idx="0">
                  <c:v>880.22664515991778</c:v>
                </c:pt>
                <c:pt idx="1">
                  <c:v>1250.4229013559707</c:v>
                </c:pt>
                <c:pt idx="2">
                  <c:v>755.86385127628523</c:v>
                </c:pt>
              </c:numCache>
            </c:numRef>
          </c:xVal>
          <c:yVal>
            <c:numRef>
              <c:f>'Table S7 ZHe AHe'!$Q$115:$Q$117</c:f>
              <c:numCache>
                <c:formatCode>0.0</c:formatCode>
                <c:ptCount val="3"/>
                <c:pt idx="0">
                  <c:v>12.334446822383056</c:v>
                </c:pt>
                <c:pt idx="1">
                  <c:v>12.487506036189593</c:v>
                </c:pt>
                <c:pt idx="2">
                  <c:v>12.957160571962971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3A-4F3A-9C46-2222E58BD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776160"/>
        <c:axId val="276776576"/>
      </c:scatterChart>
      <c:valAx>
        <c:axId val="27677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776576"/>
        <c:crosses val="autoZero"/>
        <c:crossBetween val="midCat"/>
      </c:valAx>
      <c:valAx>
        <c:axId val="27677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776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SPSZ HW: age-eU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v>J4615C1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'Table S7 ZHe AHe'!$Y$129:$Y$131</c:f>
              <c:numCache>
                <c:formatCode>0</c:formatCode>
                <c:ptCount val="3"/>
                <c:pt idx="0">
                  <c:v>1116.3587694448913</c:v>
                </c:pt>
                <c:pt idx="1">
                  <c:v>1394.532098412607</c:v>
                </c:pt>
                <c:pt idx="2">
                  <c:v>886.05425712037413</c:v>
                </c:pt>
              </c:numCache>
            </c:numRef>
          </c:xVal>
          <c:yVal>
            <c:numRef>
              <c:f>'Table S7 ZHe AHe'!$Q$129:$Q$131</c:f>
              <c:numCache>
                <c:formatCode>0.0</c:formatCode>
                <c:ptCount val="3"/>
                <c:pt idx="0">
                  <c:v>11.687253737398684</c:v>
                </c:pt>
                <c:pt idx="1">
                  <c:v>13.447281727439796</c:v>
                </c:pt>
                <c:pt idx="2">
                  <c:v>14.404693076398351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56-48F5-9CF7-67E826DE0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776160"/>
        <c:axId val="276776576"/>
      </c:scatterChart>
      <c:valAx>
        <c:axId val="27677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776576"/>
        <c:crosses val="autoZero"/>
        <c:crossBetween val="midCat"/>
      </c:valAx>
      <c:valAx>
        <c:axId val="27677657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776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Shakhdara dome: age-eU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4"/>
          <c:order val="0"/>
          <c:tx>
            <c:v>J4614A1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'Table S7 ZHe AHe'!$Y$148:$Y$150</c:f>
              <c:numCache>
                <c:formatCode>0</c:formatCode>
                <c:ptCount val="3"/>
                <c:pt idx="0">
                  <c:v>1160.8613772479318</c:v>
                </c:pt>
                <c:pt idx="1">
                  <c:v>802.93088505481035</c:v>
                </c:pt>
                <c:pt idx="2">
                  <c:v>1253.079451202138</c:v>
                </c:pt>
              </c:numCache>
            </c:numRef>
          </c:xVal>
          <c:yVal>
            <c:numRef>
              <c:f>'Table S7 ZHe AHe'!$Q$148:$Q$150</c:f>
              <c:numCache>
                <c:formatCode>0.0</c:formatCode>
                <c:ptCount val="3"/>
                <c:pt idx="0">
                  <c:v>3.6916565025619024</c:v>
                </c:pt>
                <c:pt idx="1">
                  <c:v>3.210477829675999</c:v>
                </c:pt>
                <c:pt idx="2">
                  <c:v>3.3934527175153462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0A-4084-83BA-5A995E47AE07}"/>
            </c:ext>
          </c:extLst>
        </c:ser>
        <c:ser>
          <c:idx val="5"/>
          <c:order val="1"/>
          <c:tx>
            <c:v>J4615B1a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'Table S7 ZHe AHe'!$Y$151:$Y$153</c:f>
              <c:numCache>
                <c:formatCode>0</c:formatCode>
                <c:ptCount val="3"/>
                <c:pt idx="0">
                  <c:v>540.71488381008521</c:v>
                </c:pt>
                <c:pt idx="1">
                  <c:v>578.7524597071349</c:v>
                </c:pt>
                <c:pt idx="2">
                  <c:v>604.3078172156836</c:v>
                </c:pt>
              </c:numCache>
            </c:numRef>
          </c:xVal>
          <c:yVal>
            <c:numRef>
              <c:f>'Table S7 ZHe AHe'!$Q$151:$Q$153</c:f>
              <c:numCache>
                <c:formatCode>0.0</c:formatCode>
                <c:ptCount val="3"/>
                <c:pt idx="0">
                  <c:v>6.4962784634668491</c:v>
                </c:pt>
                <c:pt idx="1">
                  <c:v>6.6830432677961848</c:v>
                </c:pt>
                <c:pt idx="2">
                  <c:v>7.6662593815590911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0A-4084-83BA-5A995E47A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776160"/>
        <c:axId val="276776576"/>
      </c:scatterChart>
      <c:valAx>
        <c:axId val="27677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776576"/>
        <c:crosses val="autoZero"/>
        <c:crossBetween val="midCat"/>
      </c:valAx>
      <c:valAx>
        <c:axId val="27677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776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172</xdr:row>
      <xdr:rowOff>15240</xdr:rowOff>
    </xdr:from>
    <xdr:ext cx="8920369" cy="1641282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40ED99C-BF20-4F43-8DC1-8FF9D3439035}"/>
            </a:ext>
          </a:extLst>
        </xdr:cNvPr>
        <xdr:cNvSpPr txBox="1"/>
      </xdr:nvSpPr>
      <xdr:spPr>
        <a:xfrm>
          <a:off x="1" y="32781240"/>
          <a:ext cx="8920369" cy="1641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WMA, weighted mean age. IIA, inverse isochron age. MSWD, mean square weighted deviation (Wendt and Carl, 1991), which expresses the goodness of fit of the isochron or plateau age (Roddick, 1978); isochron and weighted mean ages (WMA) are  based on fraction of </a:t>
          </a:r>
          <a:r>
            <a:rPr lang="en-US" sz="7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39</a:t>
          </a:r>
          <a:r>
            <a:rPr lang="en-US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 and steps listed.</a:t>
          </a:r>
          <a:r>
            <a:rPr lang="en-US" sz="7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n.a., not applicable or not analyzed.</a:t>
          </a:r>
          <a:br>
            <a:rPr lang="en-US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Roddick, J.C., 1978. The application of isochron diagrams in </a:t>
          </a:r>
          <a:r>
            <a:rPr lang="en-US" sz="7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40</a:t>
          </a:r>
          <a:r>
            <a:rPr lang="en-US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Ar–</a:t>
          </a:r>
          <a:r>
            <a:rPr lang="en-US" sz="7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39</a:t>
          </a:r>
          <a:r>
            <a:rPr lang="en-US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 dating: a discussion. Earth Planet. Sci. Lett. 41, 233– 244.</a:t>
          </a:r>
          <a:br>
            <a:rPr lang="en-US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Wendt, I., and Carl, C., 1991. The statistical distribution of the mean squared weighted deviation. </a:t>
          </a:r>
          <a:r>
            <a:rPr lang="de-DE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Chem. Geol. 86, 275– 285.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Comments to specific samples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0909A1</a:t>
          </a:r>
          <a:r>
            <a:rPr lang="de-DE" sz="7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Kfs: regressions through steps 11-16 and 18-21 = ~86.4 &amp; 89.3 Ma with </a:t>
          </a:r>
          <a:r>
            <a:rPr lang="de-DE" sz="7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40</a:t>
          </a:r>
          <a:r>
            <a:rPr lang="de-DE" sz="7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Ar/</a:t>
          </a:r>
          <a:r>
            <a:rPr lang="de-DE" sz="7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36</a:t>
          </a:r>
          <a:r>
            <a:rPr lang="de-DE" sz="7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 = ~470 &amp; 381, respectively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7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6904Q1 Kfs - high T: three steps only, possibly geologically meaningless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7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1192D1 Kfs: identical to low-T steps 2-7 with  </a:t>
          </a:r>
          <a:r>
            <a:rPr lang="de-DE" sz="7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40</a:t>
          </a:r>
          <a:r>
            <a:rPr lang="de-DE" sz="7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Ar/</a:t>
          </a:r>
          <a:r>
            <a:rPr lang="de-DE" sz="7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39</a:t>
          </a:r>
          <a:r>
            <a:rPr lang="de-DE" sz="7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  = 389 and 11.5 ± 0.2 Ma</a:t>
          </a:r>
        </a:p>
        <a:p>
          <a:endParaRPr lang="de-DE" sz="700">
            <a:latin typeface="+mn-lt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102870</xdr:colOff>
      <xdr:row>4</xdr:row>
      <xdr:rowOff>140970</xdr:rowOff>
    </xdr:from>
    <xdr:to>
      <xdr:col>39</xdr:col>
      <xdr:colOff>407670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D666AA-77D2-4E3A-A3ED-5975BFE4B0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335280</xdr:colOff>
      <xdr:row>176</xdr:row>
      <xdr:rowOff>7620</xdr:rowOff>
    </xdr:from>
    <xdr:to>
      <xdr:col>40</xdr:col>
      <xdr:colOff>30480</xdr:colOff>
      <xdr:row>194</xdr:row>
      <xdr:rowOff>53340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2447D4-97F8-4F11-8FE5-F5CF67CB1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45720</xdr:colOff>
      <xdr:row>39</xdr:row>
      <xdr:rowOff>60960</xdr:rowOff>
    </xdr:from>
    <xdr:to>
      <xdr:col>39</xdr:col>
      <xdr:colOff>350520</xdr:colOff>
      <xdr:row>68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22E8CB-0849-4B80-AEE6-23E39C1A05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53340</xdr:colOff>
      <xdr:row>98</xdr:row>
      <xdr:rowOff>83820</xdr:rowOff>
    </xdr:from>
    <xdr:to>
      <xdr:col>39</xdr:col>
      <xdr:colOff>358140</xdr:colOff>
      <xdr:row>117</xdr:row>
      <xdr:rowOff>102870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5D516C9-138B-420C-8DFF-0311BD5699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0</xdr:colOff>
      <xdr:row>125</xdr:row>
      <xdr:rowOff>60960</xdr:rowOff>
    </xdr:from>
    <xdr:to>
      <xdr:col>39</xdr:col>
      <xdr:colOff>304800</xdr:colOff>
      <xdr:row>136</xdr:row>
      <xdr:rowOff>53340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CF5E1E8-84E9-4C69-A7C9-B9BC9C169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76200</xdr:colOff>
      <xdr:row>141</xdr:row>
      <xdr:rowOff>91440</xdr:rowOff>
    </xdr:from>
    <xdr:to>
      <xdr:col>39</xdr:col>
      <xdr:colOff>381000</xdr:colOff>
      <xdr:row>160</xdr:row>
      <xdr:rowOff>125730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47D1AC0-D925-4231-BD56-DFA4BF205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27</xdr:row>
      <xdr:rowOff>42333</xdr:rowOff>
    </xdr:from>
    <xdr:ext cx="7747000" cy="187325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ECDDDC0-1B70-4322-B989-C20EF5B4F90B}"/>
            </a:ext>
          </a:extLst>
        </xdr:cNvPr>
        <xdr:cNvSpPr txBox="1"/>
      </xdr:nvSpPr>
      <xdr:spPr>
        <a:xfrm>
          <a:off x="1" y="5185833"/>
          <a:ext cx="7747000" cy="1873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</a:t>
          </a:r>
          <a:r>
            <a:rPr lang="en-US" sz="1100" baseline="-25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</a:t>
          </a:r>
          <a:r>
            <a:rPr lang="en-US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N</a:t>
          </a:r>
          <a:r>
            <a:rPr lang="en-US" sz="1100" baseline="-25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</a:t>
          </a:r>
          <a:r>
            <a:rPr lang="en-US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number of fossil and induced tracks, resectively. P[χ</a:t>
          </a:r>
          <a:r>
            <a:rPr lang="en-US" sz="1100" baseline="30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en-US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]: chi-squared probability. ζ ± 1σ: zeta calibration factor and 1σ uncertainty for IRMM-541 standard</a:t>
          </a:r>
          <a:r>
            <a:rPr lang="en-US" sz="11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uranisum glass</a:t>
          </a:r>
          <a:r>
            <a:rPr lang="en-US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ρ</a:t>
          </a:r>
          <a:r>
            <a:rPr lang="en-US" sz="1100" baseline="-25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</a:t>
          </a:r>
          <a:r>
            <a:rPr lang="en-US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induced track density from glas standard, extrapolated to the respective position of the mount within the irradiation batch. T</a:t>
          </a:r>
          <a:r>
            <a:rPr lang="en-US" sz="1100" baseline="-25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</a:t>
          </a:r>
          <a:r>
            <a:rPr lang="en-US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closure temperature, calculated with software CLOSURE (Brandon et al., 1998).†From Stübner</a:t>
          </a:r>
          <a:r>
            <a:rPr lang="en-US" sz="11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et al. (2013b).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>
            <a:lnSpc>
              <a:spcPts val="1200"/>
            </a:lnSpc>
          </a:pPr>
          <a:r>
            <a:rPr lang="en-US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Brandon, M. T., M. K. Roden-Tice, and J. I. Garver (1998), Late Cenozoic exhumation of the Cascadia accretionary wedge in the Olympic Mountains, northwest Washington State, Geol. Soc. Am. Bull., 110, 985–1009, doi:10.1130/0016-7606(1998)110&lt;0985:LCEOTC&gt;2.3.CO;2.</a:t>
          </a:r>
          <a:endParaRPr lang="de-DE" sz="110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>
            <a:lnSpc>
              <a:spcPts val="1100"/>
            </a:lnSpc>
          </a:pPr>
          <a:r>
            <a:rPr lang="en-US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de-DE" sz="110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>
            <a:lnSpc>
              <a:spcPts val="1100"/>
            </a:lnSpc>
          </a:pPr>
          <a:r>
            <a:rPr lang="en-US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Stübner, K.,</a:t>
          </a:r>
          <a:r>
            <a:rPr lang="en-US" sz="1100" baseline="30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en-US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L. Ratschbacher, C. Weise, J. Chow, J. Hofmann, J. Khan, D. Rutte, B. Sperner, J.A. Pfänder, B.R. Hacker, I. Dunkl, M. Tichomirowa, M.A. Stearns, and contributing Project TIPAGE members</a:t>
          </a:r>
          <a:r>
            <a:rPr lang="en-US" sz="1100" cap="small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</a:t>
          </a:r>
          <a:r>
            <a:rPr lang="en-US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2013b. The giant Shakhdara migmatitic gneiss dome, Pamir, India–Asia collision zone, 2: Timing of dome formation. Tectonics, 32, 1404-1431, DOI: 10.1002/tect.20059.</a:t>
          </a:r>
          <a:endParaRPr lang="de-DE" sz="110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45358</xdr:rowOff>
    </xdr:from>
    <xdr:to>
      <xdr:col>14</xdr:col>
      <xdr:colOff>374196</xdr:colOff>
      <xdr:row>95</xdr:row>
      <xdr:rowOff>1179286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6577B62-B2B4-4DA2-A743-D565F7B4ACD3}"/>
            </a:ext>
          </a:extLst>
        </xdr:cNvPr>
        <xdr:cNvSpPr txBox="1"/>
      </xdr:nvSpPr>
      <xdr:spPr>
        <a:xfrm>
          <a:off x="0" y="18142858"/>
          <a:ext cx="20910096" cy="143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</a:t>
          </a:r>
          <a:r>
            <a:rPr lang="en-US" sz="1100" baseline="-25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N</a:t>
          </a:r>
          <a:r>
            <a:rPr lang="en-US" sz="1100" baseline="-25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number of fossil and induced tracks, respectively. P(χ</a:t>
          </a:r>
          <a:r>
            <a:rPr lang="en-US" sz="11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): chi-squared probability. ζ: zeta calibration factor and uncertainty for the IRMM-540R standard uranium glass. ρ</a:t>
          </a:r>
          <a:r>
            <a:rPr lang="en-US" sz="1100" baseline="-25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interpolated track densities in muscovite external detectors irradiated against standard uranium glass. Sample age: weighted average age of mount ages from the same outcrop. MTL: mean confined track length. Std: standard deviation of the confined track-length distribution.  T</a:t>
          </a:r>
          <a:r>
            <a:rPr lang="en-US" sz="1100" baseline="-25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calcualted with CLOSURE (Brandon et al..,</a:t>
          </a:r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1998) based in the annealing kinetics of Ketcham et al.. (1999).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†From Stübner et al. (2013b).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Ketcham, R. A., R. A. Donelick, and W. D. Carlson (1999), Variability of apatite fission-track annealing kinetics: III. Extrapolation to geological time scales, Am. Min., 84, 1235–1255.</a:t>
          </a:r>
          <a:endParaRPr lang="de-D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TC005735R-Table_S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TC005735R-Table_S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9.7109375" style="4" customWidth="1"/>
    <col min="2" max="3" width="9.140625" style="2"/>
    <col min="4" max="4" width="7.85546875" style="3" bestFit="1" customWidth="1"/>
    <col min="5" max="5" width="9.140625" style="4"/>
    <col min="6" max="6" width="83.140625" style="1" customWidth="1"/>
    <col min="7" max="7" width="25.5703125" style="1" bestFit="1" customWidth="1"/>
    <col min="8" max="8" width="26.28515625" style="4" bestFit="1" customWidth="1"/>
    <col min="9" max="16384" width="9.140625" style="4"/>
  </cols>
  <sheetData>
    <row r="1" spans="1:8" x14ac:dyDescent="0.2">
      <c r="A1" s="1" t="s">
        <v>0</v>
      </c>
    </row>
    <row r="2" spans="1:8" s="10" customFormat="1" x14ac:dyDescent="0.2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</row>
    <row r="3" spans="1:8" x14ac:dyDescent="0.2">
      <c r="A3" s="40" t="s">
        <v>8</v>
      </c>
      <c r="B3" s="41"/>
      <c r="C3" s="41"/>
      <c r="D3" s="41"/>
      <c r="E3" s="41"/>
      <c r="F3" s="41"/>
      <c r="G3" s="11"/>
      <c r="H3" s="1"/>
    </row>
    <row r="4" spans="1:8" ht="15.75" x14ac:dyDescent="0.2">
      <c r="A4" s="12" t="s">
        <v>9</v>
      </c>
      <c r="B4" s="13">
        <v>37.824250000000006</v>
      </c>
      <c r="C4" s="13">
        <v>73.435694444444451</v>
      </c>
      <c r="D4" s="14">
        <v>4018</v>
      </c>
      <c r="E4" s="14" t="s">
        <v>10</v>
      </c>
      <c r="F4" s="14" t="s">
        <v>11</v>
      </c>
      <c r="G4" s="15" t="s">
        <v>12</v>
      </c>
    </row>
    <row r="5" spans="1:8" s="1" customFormat="1" ht="15.75" x14ac:dyDescent="0.2">
      <c r="A5" s="16" t="s">
        <v>13</v>
      </c>
      <c r="B5" s="17">
        <v>37.808499999999995</v>
      </c>
      <c r="C5" s="17">
        <v>73.42838888888889</v>
      </c>
      <c r="D5" s="14">
        <v>3976</v>
      </c>
      <c r="E5" s="14" t="s">
        <v>10</v>
      </c>
      <c r="F5" s="14" t="s">
        <v>14</v>
      </c>
      <c r="G5" s="18" t="s">
        <v>12</v>
      </c>
      <c r="H5" s="14"/>
    </row>
    <row r="6" spans="1:8" s="1" customFormat="1" ht="15.75" x14ac:dyDescent="0.2">
      <c r="A6" s="16" t="s">
        <v>15</v>
      </c>
      <c r="B6" s="17">
        <v>37.774138888888885</v>
      </c>
      <c r="C6" s="17">
        <v>73.248527777777781</v>
      </c>
      <c r="D6" s="14">
        <v>3960</v>
      </c>
      <c r="E6" s="14" t="s">
        <v>10</v>
      </c>
      <c r="F6" s="14" t="s">
        <v>16</v>
      </c>
      <c r="G6" s="18" t="s">
        <v>12</v>
      </c>
    </row>
    <row r="7" spans="1:8" s="1" customFormat="1" x14ac:dyDescent="0.2">
      <c r="A7" s="16" t="s">
        <v>17</v>
      </c>
      <c r="B7" s="17">
        <v>37.587800000000001</v>
      </c>
      <c r="C7" s="17">
        <v>73.824799999999996</v>
      </c>
      <c r="D7" s="14">
        <v>4295</v>
      </c>
      <c r="E7" s="14" t="s">
        <v>18</v>
      </c>
      <c r="F7" s="14" t="s">
        <v>19</v>
      </c>
      <c r="G7" s="18" t="s">
        <v>12</v>
      </c>
    </row>
    <row r="8" spans="1:8" s="1" customFormat="1" x14ac:dyDescent="0.2">
      <c r="A8" s="16" t="s">
        <v>20</v>
      </c>
      <c r="B8" s="17">
        <v>37.584833333333336</v>
      </c>
      <c r="C8" s="17">
        <v>73.822499999999991</v>
      </c>
      <c r="D8" s="14">
        <v>4345</v>
      </c>
      <c r="E8" s="14" t="s">
        <v>21</v>
      </c>
      <c r="F8" s="14" t="s">
        <v>22</v>
      </c>
      <c r="G8" s="18" t="s">
        <v>12</v>
      </c>
    </row>
    <row r="9" spans="1:8" s="1" customFormat="1" ht="25.5" x14ac:dyDescent="0.2">
      <c r="A9" s="16" t="s">
        <v>23</v>
      </c>
      <c r="B9" s="17">
        <v>37.92283333333333</v>
      </c>
      <c r="C9" s="17">
        <v>72.914305555555558</v>
      </c>
      <c r="D9" s="14">
        <v>4051</v>
      </c>
      <c r="E9" s="14" t="s">
        <v>24</v>
      </c>
      <c r="F9" s="19" t="s">
        <v>25</v>
      </c>
      <c r="G9" s="18" t="s">
        <v>12</v>
      </c>
    </row>
    <row r="10" spans="1:8" s="1" customFormat="1" ht="25.5" x14ac:dyDescent="0.2">
      <c r="A10" s="16" t="s">
        <v>26</v>
      </c>
      <c r="B10" s="17">
        <v>37.906972222222223</v>
      </c>
      <c r="C10" s="17">
        <v>72.934472222222226</v>
      </c>
      <c r="D10" s="14">
        <v>4243</v>
      </c>
      <c r="E10" s="14" t="s">
        <v>21</v>
      </c>
      <c r="F10" s="19" t="s">
        <v>27</v>
      </c>
      <c r="G10" s="18" t="s">
        <v>12</v>
      </c>
    </row>
    <row r="11" spans="1:8" s="1" customFormat="1" x14ac:dyDescent="0.2">
      <c r="A11" s="16" t="s">
        <v>28</v>
      </c>
      <c r="B11" s="17">
        <v>37.908799999999999</v>
      </c>
      <c r="C11" s="17">
        <v>72.951499999999996</v>
      </c>
      <c r="D11" s="14">
        <v>4381</v>
      </c>
      <c r="E11" s="14" t="s">
        <v>21</v>
      </c>
      <c r="F11" s="14" t="s">
        <v>29</v>
      </c>
      <c r="G11" s="18" t="s">
        <v>12</v>
      </c>
    </row>
    <row r="12" spans="1:8" s="1" customFormat="1" x14ac:dyDescent="0.2">
      <c r="A12" s="16" t="s">
        <v>30</v>
      </c>
      <c r="B12" s="17">
        <v>37.905299999999997</v>
      </c>
      <c r="C12" s="17">
        <v>72.953050000000005</v>
      </c>
      <c r="D12" s="14">
        <v>4303</v>
      </c>
      <c r="E12" s="14" t="s">
        <v>21</v>
      </c>
      <c r="F12" s="14" t="s">
        <v>31</v>
      </c>
      <c r="G12" s="18" t="s">
        <v>12</v>
      </c>
    </row>
    <row r="13" spans="1:8" s="1" customFormat="1" x14ac:dyDescent="0.2">
      <c r="A13" s="16" t="s">
        <v>32</v>
      </c>
      <c r="B13" s="17">
        <v>37.90336111111111</v>
      </c>
      <c r="C13" s="17">
        <v>72.955277777777781</v>
      </c>
      <c r="D13" s="14">
        <v>4401</v>
      </c>
      <c r="E13" s="14" t="s">
        <v>21</v>
      </c>
      <c r="F13" s="14" t="s">
        <v>33</v>
      </c>
      <c r="G13" s="18" t="s">
        <v>12</v>
      </c>
    </row>
    <row r="14" spans="1:8" s="1" customFormat="1" ht="15.75" x14ac:dyDescent="0.2">
      <c r="A14" s="16" t="s">
        <v>34</v>
      </c>
      <c r="B14" s="17">
        <v>37.89438333333333</v>
      </c>
      <c r="C14" s="17">
        <v>72.956883333333337</v>
      </c>
      <c r="D14" s="14">
        <v>4314</v>
      </c>
      <c r="E14" s="14" t="s">
        <v>10</v>
      </c>
      <c r="F14" s="14" t="s">
        <v>35</v>
      </c>
      <c r="G14" s="18" t="s">
        <v>12</v>
      </c>
    </row>
    <row r="15" spans="1:8" x14ac:dyDescent="0.2">
      <c r="A15" s="12" t="s">
        <v>36</v>
      </c>
      <c r="B15" s="13">
        <v>37.965333333333334</v>
      </c>
      <c r="C15" s="13">
        <v>73.902833333333334</v>
      </c>
      <c r="D15" s="14">
        <v>3936</v>
      </c>
      <c r="E15" s="14" t="s">
        <v>18</v>
      </c>
      <c r="F15" s="14" t="s">
        <v>37</v>
      </c>
      <c r="G15" s="18" t="s">
        <v>12</v>
      </c>
    </row>
    <row r="16" spans="1:8" x14ac:dyDescent="0.2">
      <c r="A16" s="12" t="s">
        <v>38</v>
      </c>
      <c r="B16" s="13">
        <v>37.924166666666665</v>
      </c>
      <c r="C16" s="13">
        <v>73.874166666666667</v>
      </c>
      <c r="D16" s="14">
        <v>4025</v>
      </c>
      <c r="E16" s="14" t="s">
        <v>18</v>
      </c>
      <c r="F16" s="14" t="s">
        <v>37</v>
      </c>
      <c r="G16" s="18" t="s">
        <v>12</v>
      </c>
    </row>
    <row r="17" spans="1:10" ht="15.75" x14ac:dyDescent="0.2">
      <c r="A17" s="12" t="s">
        <v>39</v>
      </c>
      <c r="B17" s="13">
        <v>37.8149351323</v>
      </c>
      <c r="C17" s="13">
        <v>73.474036529800003</v>
      </c>
      <c r="D17" s="14">
        <v>4238</v>
      </c>
      <c r="E17" s="14" t="s">
        <v>40</v>
      </c>
      <c r="F17" s="14" t="s">
        <v>41</v>
      </c>
      <c r="G17" s="18" t="s">
        <v>12</v>
      </c>
    </row>
    <row r="18" spans="1:10" s="1" customFormat="1" ht="15.75" x14ac:dyDescent="0.2">
      <c r="A18" s="16" t="s">
        <v>42</v>
      </c>
      <c r="B18" s="17">
        <v>37.784097317700002</v>
      </c>
      <c r="C18" s="17">
        <v>73.516295757199899</v>
      </c>
      <c r="D18" s="14">
        <v>3942</v>
      </c>
      <c r="E18" s="14" t="s">
        <v>43</v>
      </c>
      <c r="F18" s="14" t="s">
        <v>44</v>
      </c>
      <c r="G18" s="18" t="s">
        <v>12</v>
      </c>
    </row>
    <row r="19" spans="1:10" ht="15.75" x14ac:dyDescent="0.2">
      <c r="A19" s="12" t="s">
        <v>45</v>
      </c>
      <c r="B19" s="13">
        <v>37.740695948899898</v>
      </c>
      <c r="C19" s="13">
        <v>73.518199326000001</v>
      </c>
      <c r="D19" s="14">
        <v>4393</v>
      </c>
      <c r="E19" s="14" t="s">
        <v>43</v>
      </c>
      <c r="F19" s="14" t="s">
        <v>46</v>
      </c>
      <c r="G19" s="18" t="s">
        <v>12</v>
      </c>
    </row>
    <row r="20" spans="1:10" s="1" customFormat="1" x14ac:dyDescent="0.2">
      <c r="A20" s="16" t="s">
        <v>47</v>
      </c>
      <c r="B20" s="17">
        <v>37.660142469199897</v>
      </c>
      <c r="C20" s="17">
        <v>73.611364309600006</v>
      </c>
      <c r="D20" s="14">
        <v>4733</v>
      </c>
      <c r="E20" s="14" t="s">
        <v>21</v>
      </c>
      <c r="F20" s="14" t="s">
        <v>48</v>
      </c>
      <c r="G20" s="18" t="s">
        <v>12</v>
      </c>
    </row>
    <row r="21" spans="1:10" s="1" customFormat="1" x14ac:dyDescent="0.2">
      <c r="A21" s="16" t="s">
        <v>49</v>
      </c>
      <c r="B21" s="17">
        <v>37.664940000000001</v>
      </c>
      <c r="C21" s="17">
        <v>73.655270000000002</v>
      </c>
      <c r="D21" s="14">
        <v>4264</v>
      </c>
      <c r="E21" s="14" t="s">
        <v>21</v>
      </c>
      <c r="F21" s="14" t="s">
        <v>50</v>
      </c>
      <c r="G21" s="18" t="s">
        <v>12</v>
      </c>
    </row>
    <row r="22" spans="1:10" s="1" customFormat="1" x14ac:dyDescent="0.2">
      <c r="A22" s="16" t="s">
        <v>51</v>
      </c>
      <c r="B22" s="17">
        <v>37.832238567700003</v>
      </c>
      <c r="C22" s="17">
        <v>73.703697905499894</v>
      </c>
      <c r="D22" s="14">
        <v>4131</v>
      </c>
      <c r="E22" s="14" t="s">
        <v>21</v>
      </c>
      <c r="F22" s="14" t="s">
        <v>52</v>
      </c>
      <c r="G22" s="18" t="s">
        <v>12</v>
      </c>
    </row>
    <row r="23" spans="1:10" s="1" customFormat="1" x14ac:dyDescent="0.2">
      <c r="A23" s="16" t="s">
        <v>53</v>
      </c>
      <c r="B23" s="17">
        <v>37.854439999999997</v>
      </c>
      <c r="C23" s="17">
        <v>73.525750000000002</v>
      </c>
      <c r="D23" s="14">
        <v>4136</v>
      </c>
      <c r="E23" s="14" t="s">
        <v>21</v>
      </c>
      <c r="F23" s="14" t="s">
        <v>54</v>
      </c>
      <c r="G23" s="18" t="s">
        <v>12</v>
      </c>
    </row>
    <row r="24" spans="1:10" s="1" customFormat="1" x14ac:dyDescent="0.2">
      <c r="A24" s="16" t="s">
        <v>55</v>
      </c>
      <c r="B24" s="17">
        <v>37.758670000000002</v>
      </c>
      <c r="C24" s="17">
        <v>73.103650000000002</v>
      </c>
      <c r="D24" s="14">
        <v>3907</v>
      </c>
      <c r="E24" s="14" t="s">
        <v>56</v>
      </c>
      <c r="F24" s="14" t="s">
        <v>57</v>
      </c>
      <c r="G24" s="18" t="s">
        <v>12</v>
      </c>
    </row>
    <row r="25" spans="1:10" x14ac:dyDescent="0.2">
      <c r="A25" s="40" t="s">
        <v>58</v>
      </c>
      <c r="B25" s="41"/>
      <c r="C25" s="41"/>
      <c r="D25" s="41"/>
      <c r="E25" s="41"/>
      <c r="F25" s="41"/>
      <c r="G25" s="20"/>
      <c r="H25" s="21"/>
      <c r="I25" s="22"/>
      <c r="J25" s="22"/>
    </row>
    <row r="26" spans="1:10" s="1" customFormat="1" ht="15.75" x14ac:dyDescent="0.3">
      <c r="A26" s="23" t="s">
        <v>59</v>
      </c>
      <c r="B26" s="24">
        <v>37.634266666666669</v>
      </c>
      <c r="C26" s="24">
        <v>73.079599999999999</v>
      </c>
      <c r="D26" s="25">
        <v>3876</v>
      </c>
      <c r="E26" s="21" t="s">
        <v>60</v>
      </c>
      <c r="F26" s="21" t="s">
        <v>61</v>
      </c>
      <c r="G26" s="26" t="s">
        <v>12</v>
      </c>
      <c r="H26" s="27"/>
      <c r="I26" s="21"/>
      <c r="J26" s="21"/>
    </row>
    <row r="27" spans="1:10" s="1" customFormat="1" ht="15.75" x14ac:dyDescent="0.3">
      <c r="A27" s="23" t="s">
        <v>62</v>
      </c>
      <c r="B27" s="24">
        <v>37.695833333333333</v>
      </c>
      <c r="C27" s="24">
        <v>73.570472222222222</v>
      </c>
      <c r="D27" s="25">
        <v>4094</v>
      </c>
      <c r="E27" s="21" t="s">
        <v>60</v>
      </c>
      <c r="F27" s="21" t="s">
        <v>63</v>
      </c>
      <c r="G27" s="28" t="s">
        <v>12</v>
      </c>
      <c r="H27" s="27"/>
      <c r="I27" s="21"/>
      <c r="J27" s="21"/>
    </row>
    <row r="28" spans="1:10" s="1" customFormat="1" ht="15.75" x14ac:dyDescent="0.3">
      <c r="A28" s="23" t="s">
        <v>64</v>
      </c>
      <c r="B28" s="24">
        <v>37.696916666666667</v>
      </c>
      <c r="C28" s="24">
        <v>73.548299999999998</v>
      </c>
      <c r="D28" s="25">
        <v>4063</v>
      </c>
      <c r="E28" s="21" t="s">
        <v>60</v>
      </c>
      <c r="F28" s="21" t="s">
        <v>65</v>
      </c>
      <c r="G28" s="28" t="s">
        <v>12</v>
      </c>
      <c r="H28" s="27"/>
      <c r="I28" s="21"/>
      <c r="J28" s="21"/>
    </row>
    <row r="29" spans="1:10" s="1" customFormat="1" ht="15.75" x14ac:dyDescent="0.3">
      <c r="A29" s="23" t="s">
        <v>66</v>
      </c>
      <c r="B29" s="24">
        <v>37.68416666666667</v>
      </c>
      <c r="C29" s="24">
        <v>73.540450000000007</v>
      </c>
      <c r="D29" s="25">
        <v>4119</v>
      </c>
      <c r="E29" s="21" t="s">
        <v>60</v>
      </c>
      <c r="F29" s="21" t="s">
        <v>67</v>
      </c>
      <c r="G29" s="28" t="s">
        <v>12</v>
      </c>
      <c r="H29" s="27"/>
      <c r="I29" s="21"/>
      <c r="J29" s="21"/>
    </row>
    <row r="30" spans="1:10" s="1" customFormat="1" ht="15.75" x14ac:dyDescent="0.3">
      <c r="A30" s="23" t="s">
        <v>68</v>
      </c>
      <c r="B30" s="24">
        <v>37.57671666666667</v>
      </c>
      <c r="C30" s="24">
        <v>73.793999999999997</v>
      </c>
      <c r="D30" s="25">
        <v>4406</v>
      </c>
      <c r="E30" s="21" t="s">
        <v>60</v>
      </c>
      <c r="F30" s="21" t="s">
        <v>69</v>
      </c>
      <c r="G30" s="29" t="s">
        <v>70</v>
      </c>
      <c r="H30" s="21"/>
      <c r="I30" s="21"/>
      <c r="J30" s="21"/>
    </row>
    <row r="31" spans="1:10" s="1" customFormat="1" ht="15.75" x14ac:dyDescent="0.3">
      <c r="A31" s="23" t="s">
        <v>71</v>
      </c>
      <c r="B31" s="24">
        <v>37.5792</v>
      </c>
      <c r="C31" s="24">
        <v>73.797250000000005</v>
      </c>
      <c r="D31" s="25">
        <v>4403</v>
      </c>
      <c r="E31" s="21" t="s">
        <v>60</v>
      </c>
      <c r="F31" s="21" t="s">
        <v>72</v>
      </c>
      <c r="G31" s="30" t="s">
        <v>73</v>
      </c>
      <c r="H31" s="27"/>
      <c r="I31" s="21"/>
      <c r="J31" s="21"/>
    </row>
    <row r="32" spans="1:10" s="1" customFormat="1" ht="15.75" x14ac:dyDescent="0.3">
      <c r="A32" s="23" t="s">
        <v>74</v>
      </c>
      <c r="B32" s="24">
        <v>37.737694444444443</v>
      </c>
      <c r="C32" s="24">
        <v>73.456611111111116</v>
      </c>
      <c r="D32" s="25">
        <v>4467</v>
      </c>
      <c r="E32" s="21" t="s">
        <v>60</v>
      </c>
      <c r="F32" s="21" t="s">
        <v>75</v>
      </c>
      <c r="G32" s="30" t="s">
        <v>76</v>
      </c>
      <c r="H32" s="27"/>
      <c r="I32" s="21"/>
      <c r="J32" s="21"/>
    </row>
    <row r="33" spans="1:10" s="1" customFormat="1" ht="15.75" x14ac:dyDescent="0.3">
      <c r="A33" s="23" t="s">
        <v>77</v>
      </c>
      <c r="B33" s="24">
        <v>37.738694444444448</v>
      </c>
      <c r="C33" s="24">
        <v>73.491777777777784</v>
      </c>
      <c r="D33" s="25">
        <v>4404</v>
      </c>
      <c r="E33" s="21" t="s">
        <v>60</v>
      </c>
      <c r="F33" s="21" t="s">
        <v>78</v>
      </c>
      <c r="G33" s="29" t="s">
        <v>79</v>
      </c>
      <c r="H33" s="21"/>
      <c r="I33" s="21"/>
      <c r="J33" s="21"/>
    </row>
    <row r="34" spans="1:10" s="1" customFormat="1" ht="15.75" x14ac:dyDescent="0.3">
      <c r="A34" s="23" t="s">
        <v>80</v>
      </c>
      <c r="B34" s="24">
        <v>37.678972222222221</v>
      </c>
      <c r="C34" s="24">
        <v>73.315916666666666</v>
      </c>
      <c r="D34" s="25">
        <v>4082</v>
      </c>
      <c r="E34" s="21" t="s">
        <v>60</v>
      </c>
      <c r="F34" s="21" t="s">
        <v>81</v>
      </c>
      <c r="G34" s="30" t="s">
        <v>82</v>
      </c>
      <c r="H34" s="27"/>
      <c r="I34" s="27"/>
      <c r="J34" s="27"/>
    </row>
    <row r="35" spans="1:10" s="1" customFormat="1" ht="15.75" x14ac:dyDescent="0.3">
      <c r="A35" s="23" t="s">
        <v>83</v>
      </c>
      <c r="B35" s="24">
        <v>37.67272222222222</v>
      </c>
      <c r="C35" s="24">
        <v>73.047805555555556</v>
      </c>
      <c r="D35" s="25">
        <v>3878</v>
      </c>
      <c r="E35" s="21" t="s">
        <v>60</v>
      </c>
      <c r="F35" s="21" t="s">
        <v>84</v>
      </c>
      <c r="G35" s="30" t="s">
        <v>85</v>
      </c>
      <c r="H35" s="27"/>
      <c r="I35" s="27"/>
      <c r="J35" s="21"/>
    </row>
    <row r="36" spans="1:10" ht="15.75" x14ac:dyDescent="0.3">
      <c r="A36" s="31" t="s">
        <v>86</v>
      </c>
      <c r="B36" s="32">
        <v>37.777388888888886</v>
      </c>
      <c r="C36" s="32">
        <v>72.725444444444449</v>
      </c>
      <c r="D36" s="25">
        <v>3787</v>
      </c>
      <c r="E36" s="21" t="s">
        <v>60</v>
      </c>
      <c r="F36" s="21" t="s">
        <v>87</v>
      </c>
      <c r="G36" s="18" t="s">
        <v>12</v>
      </c>
      <c r="H36" s="22"/>
      <c r="I36" s="22"/>
      <c r="J36" s="22"/>
    </row>
    <row r="37" spans="1:10" ht="15.75" x14ac:dyDescent="0.3">
      <c r="A37" s="23" t="s">
        <v>88</v>
      </c>
      <c r="B37" s="32">
        <v>37.697055555555558</v>
      </c>
      <c r="C37" s="32">
        <v>72.900750000000002</v>
      </c>
      <c r="D37" s="25">
        <v>4417</v>
      </c>
      <c r="E37" s="21" t="s">
        <v>60</v>
      </c>
      <c r="F37" s="21" t="s">
        <v>89</v>
      </c>
      <c r="G37" s="29" t="s">
        <v>90</v>
      </c>
      <c r="H37" s="22"/>
      <c r="I37" s="22"/>
      <c r="J37" s="22"/>
    </row>
    <row r="38" spans="1:10" s="1" customFormat="1" ht="15.75" x14ac:dyDescent="0.3">
      <c r="A38" s="23" t="s">
        <v>91</v>
      </c>
      <c r="B38" s="24">
        <v>37.703361111111114</v>
      </c>
      <c r="C38" s="24">
        <v>72.978611111111107</v>
      </c>
      <c r="D38" s="25">
        <v>3800</v>
      </c>
      <c r="E38" s="21" t="s">
        <v>60</v>
      </c>
      <c r="F38" s="21" t="s">
        <v>92</v>
      </c>
      <c r="G38" s="29" t="s">
        <v>93</v>
      </c>
      <c r="H38" s="21"/>
      <c r="I38" s="21"/>
      <c r="J38" s="21"/>
    </row>
    <row r="39" spans="1:10" s="1" customFormat="1" ht="15.75" x14ac:dyDescent="0.3">
      <c r="A39" s="23" t="s">
        <v>94</v>
      </c>
      <c r="B39" s="24">
        <v>37.705829999999999</v>
      </c>
      <c r="C39" s="24">
        <v>73.455349999999996</v>
      </c>
      <c r="D39" s="14">
        <v>4521</v>
      </c>
      <c r="E39" s="21" t="s">
        <v>60</v>
      </c>
      <c r="F39" s="21" t="s">
        <v>95</v>
      </c>
      <c r="G39" s="18" t="s">
        <v>12</v>
      </c>
    </row>
    <row r="40" spans="1:10" s="1" customFormat="1" ht="15.75" x14ac:dyDescent="0.3">
      <c r="A40" s="23" t="s">
        <v>96</v>
      </c>
      <c r="B40" s="24">
        <v>37.686309999999999</v>
      </c>
      <c r="C40" s="24">
        <v>73.450890000000001</v>
      </c>
      <c r="D40" s="14">
        <v>4652</v>
      </c>
      <c r="E40" s="21" t="s">
        <v>97</v>
      </c>
      <c r="F40" s="21" t="s">
        <v>98</v>
      </c>
      <c r="G40" s="18" t="s">
        <v>12</v>
      </c>
    </row>
    <row r="41" spans="1:10" s="1" customFormat="1" ht="15.75" x14ac:dyDescent="0.3">
      <c r="A41" s="23" t="s">
        <v>99</v>
      </c>
      <c r="B41" s="24">
        <v>37.738680000000002</v>
      </c>
      <c r="C41" s="24">
        <v>73.475269999999995</v>
      </c>
      <c r="D41" s="14">
        <v>4376</v>
      </c>
      <c r="E41" s="21" t="s">
        <v>60</v>
      </c>
      <c r="F41" s="21" t="s">
        <v>100</v>
      </c>
      <c r="G41" s="18" t="s">
        <v>12</v>
      </c>
    </row>
    <row r="42" spans="1:10" s="1" customFormat="1" ht="15.75" x14ac:dyDescent="0.3">
      <c r="A42" s="23" t="s">
        <v>101</v>
      </c>
      <c r="B42" s="24">
        <v>37.7281323947999</v>
      </c>
      <c r="C42" s="24">
        <v>73.493452931600004</v>
      </c>
      <c r="D42" s="14">
        <v>4585</v>
      </c>
      <c r="E42" s="21" t="s">
        <v>60</v>
      </c>
      <c r="F42" s="21" t="s">
        <v>100</v>
      </c>
      <c r="G42" s="11" t="s">
        <v>102</v>
      </c>
    </row>
    <row r="43" spans="1:10" s="1" customFormat="1" ht="15.75" x14ac:dyDescent="0.3">
      <c r="A43" s="23" t="s">
        <v>103</v>
      </c>
      <c r="B43" s="24">
        <v>37.693759999999997</v>
      </c>
      <c r="C43" s="24">
        <v>73.570599999999999</v>
      </c>
      <c r="D43" s="14">
        <v>4214</v>
      </c>
      <c r="E43" s="21" t="s">
        <v>60</v>
      </c>
      <c r="F43" s="21" t="s">
        <v>100</v>
      </c>
      <c r="G43" s="18" t="s">
        <v>12</v>
      </c>
    </row>
    <row r="44" spans="1:10" s="1" customFormat="1" ht="15.75" x14ac:dyDescent="0.3">
      <c r="A44" s="23" t="s">
        <v>104</v>
      </c>
      <c r="B44" s="24">
        <v>37.642800000000001</v>
      </c>
      <c r="C44" s="24">
        <v>73.551850000000002</v>
      </c>
      <c r="D44" s="14">
        <v>4360</v>
      </c>
      <c r="E44" s="21" t="s">
        <v>97</v>
      </c>
      <c r="F44" s="21" t="s">
        <v>105</v>
      </c>
      <c r="G44" s="18" t="s">
        <v>12</v>
      </c>
    </row>
    <row r="45" spans="1:10" s="1" customFormat="1" ht="15.75" x14ac:dyDescent="0.3">
      <c r="A45" s="23" t="s">
        <v>106</v>
      </c>
      <c r="B45" s="24">
        <v>37.61842</v>
      </c>
      <c r="C45" s="24">
        <v>73.538399999999996</v>
      </c>
      <c r="D45" s="14">
        <v>4409</v>
      </c>
      <c r="E45" s="21" t="s">
        <v>97</v>
      </c>
      <c r="F45" s="21" t="s">
        <v>107</v>
      </c>
      <c r="G45" s="18" t="s">
        <v>12</v>
      </c>
    </row>
    <row r="46" spans="1:10" s="1" customFormat="1" ht="15.75" x14ac:dyDescent="0.3">
      <c r="A46" s="23" t="s">
        <v>108</v>
      </c>
      <c r="B46" s="24">
        <v>37.641300000000001</v>
      </c>
      <c r="C46" s="24">
        <v>73.529330000000002</v>
      </c>
      <c r="D46" s="14">
        <v>4317</v>
      </c>
      <c r="E46" s="21" t="s">
        <v>97</v>
      </c>
      <c r="F46" s="21" t="s">
        <v>109</v>
      </c>
      <c r="G46" s="18" t="s">
        <v>12</v>
      </c>
    </row>
    <row r="47" spans="1:10" s="1" customFormat="1" ht="15.75" x14ac:dyDescent="0.3">
      <c r="A47" s="23" t="s">
        <v>110</v>
      </c>
      <c r="B47" s="24">
        <v>37.568027981599897</v>
      </c>
      <c r="C47" s="24">
        <v>73.813214419399898</v>
      </c>
      <c r="D47" s="14">
        <v>4895</v>
      </c>
      <c r="E47" s="21" t="s">
        <v>60</v>
      </c>
      <c r="F47" s="21" t="s">
        <v>111</v>
      </c>
      <c r="G47" s="11" t="s">
        <v>112</v>
      </c>
    </row>
    <row r="48" spans="1:10" s="1" customFormat="1" ht="15.75" x14ac:dyDescent="0.3">
      <c r="A48" s="23" t="s">
        <v>113</v>
      </c>
      <c r="B48" s="24">
        <v>37.569890000000001</v>
      </c>
      <c r="C48" s="24">
        <v>73.855040000000002</v>
      </c>
      <c r="D48" s="14">
        <v>4372</v>
      </c>
      <c r="E48" s="21" t="s">
        <v>60</v>
      </c>
      <c r="F48" s="21" t="s">
        <v>114</v>
      </c>
      <c r="G48" s="18" t="s">
        <v>12</v>
      </c>
    </row>
    <row r="49" spans="1:8" s="1" customFormat="1" ht="15.75" x14ac:dyDescent="0.3">
      <c r="A49" s="23" t="s">
        <v>115</v>
      </c>
      <c r="B49" s="24">
        <v>37.54316</v>
      </c>
      <c r="C49" s="24">
        <v>73.838899999999995</v>
      </c>
      <c r="D49" s="14">
        <v>4653</v>
      </c>
      <c r="E49" s="21" t="s">
        <v>60</v>
      </c>
      <c r="F49" s="21" t="s">
        <v>116</v>
      </c>
      <c r="G49" s="11" t="s">
        <v>117</v>
      </c>
      <c r="H49" s="21"/>
    </row>
    <row r="50" spans="1:8" s="1" customFormat="1" ht="15.75" x14ac:dyDescent="0.3">
      <c r="A50" s="23" t="s">
        <v>118</v>
      </c>
      <c r="B50" s="24">
        <v>37.698</v>
      </c>
      <c r="C50" s="24">
        <v>73.141999999999996</v>
      </c>
      <c r="D50" s="14">
        <v>3929</v>
      </c>
      <c r="E50" s="21" t="s">
        <v>60</v>
      </c>
      <c r="F50" s="21" t="s">
        <v>119</v>
      </c>
      <c r="G50" s="18" t="s">
        <v>12</v>
      </c>
    </row>
    <row r="51" spans="1:8" s="1" customFormat="1" ht="15.75" x14ac:dyDescent="0.3">
      <c r="A51" s="23" t="s">
        <v>120</v>
      </c>
      <c r="B51" s="24">
        <v>37.5921799999999</v>
      </c>
      <c r="C51" s="24">
        <v>73.68056</v>
      </c>
      <c r="D51" s="14">
        <v>4344</v>
      </c>
      <c r="E51" s="21" t="s">
        <v>60</v>
      </c>
      <c r="F51" s="21" t="s">
        <v>121</v>
      </c>
      <c r="G51" s="18" t="s">
        <v>12</v>
      </c>
    </row>
    <row r="52" spans="1:8" s="1" customFormat="1" ht="15.75" x14ac:dyDescent="0.3">
      <c r="A52" s="23" t="s">
        <v>122</v>
      </c>
      <c r="B52" s="24">
        <v>37.570540000000001</v>
      </c>
      <c r="C52" s="24">
        <v>73.683170000000004</v>
      </c>
      <c r="D52" s="14">
        <v>4482</v>
      </c>
      <c r="E52" s="21" t="s">
        <v>60</v>
      </c>
      <c r="F52" s="21" t="s">
        <v>116</v>
      </c>
      <c r="G52" s="18" t="s">
        <v>12</v>
      </c>
    </row>
    <row r="53" spans="1:8" s="1" customFormat="1" ht="15.75" x14ac:dyDescent="0.3">
      <c r="A53" s="23" t="s">
        <v>123</v>
      </c>
      <c r="B53" s="24">
        <v>37.61768</v>
      </c>
      <c r="C53" s="24">
        <v>73.604560000000006</v>
      </c>
      <c r="D53" s="14">
        <v>5055</v>
      </c>
      <c r="E53" s="21" t="s">
        <v>60</v>
      </c>
      <c r="F53" s="21" t="s">
        <v>124</v>
      </c>
      <c r="G53" s="11" t="s">
        <v>125</v>
      </c>
    </row>
    <row r="54" spans="1:8" ht="15.75" x14ac:dyDescent="0.3">
      <c r="A54" s="31" t="s">
        <v>126</v>
      </c>
      <c r="B54" s="32">
        <v>37.768160000000002</v>
      </c>
      <c r="C54" s="32">
        <v>72.747889999999899</v>
      </c>
      <c r="D54" s="25">
        <v>4127</v>
      </c>
      <c r="E54" s="21" t="s">
        <v>60</v>
      </c>
      <c r="F54" s="21" t="s">
        <v>100</v>
      </c>
      <c r="G54" s="11" t="s">
        <v>127</v>
      </c>
    </row>
    <row r="55" spans="1:8" ht="15.75" x14ac:dyDescent="0.3">
      <c r="A55" s="31" t="s">
        <v>128</v>
      </c>
      <c r="B55" s="32">
        <v>37.788510000000002</v>
      </c>
      <c r="C55" s="32">
        <v>72.734979999999993</v>
      </c>
      <c r="D55" s="14">
        <v>3918</v>
      </c>
      <c r="E55" s="21" t="s">
        <v>60</v>
      </c>
      <c r="F55" s="21" t="s">
        <v>129</v>
      </c>
      <c r="G55" s="18" t="s">
        <v>12</v>
      </c>
    </row>
    <row r="56" spans="1:8" s="1" customFormat="1" ht="15.75" x14ac:dyDescent="0.3">
      <c r="A56" s="23" t="s">
        <v>130</v>
      </c>
      <c r="B56" s="24">
        <v>37.640799999999899</v>
      </c>
      <c r="C56" s="24">
        <v>73.104799999999898</v>
      </c>
      <c r="D56" s="14">
        <v>3931</v>
      </c>
      <c r="E56" s="21" t="s">
        <v>60</v>
      </c>
      <c r="F56" s="21" t="s">
        <v>124</v>
      </c>
      <c r="G56" s="11" t="s">
        <v>131</v>
      </c>
    </row>
    <row r="57" spans="1:8" s="1" customFormat="1" ht="15.75" x14ac:dyDescent="0.3">
      <c r="A57" s="23" t="s">
        <v>132</v>
      </c>
      <c r="B57" s="24">
        <v>37.576949999999997</v>
      </c>
      <c r="C57" s="24">
        <v>73.833560000000006</v>
      </c>
      <c r="D57" s="14">
        <v>4653</v>
      </c>
      <c r="E57" s="21" t="s">
        <v>97</v>
      </c>
      <c r="F57" s="21" t="s">
        <v>133</v>
      </c>
      <c r="G57" s="11" t="s">
        <v>134</v>
      </c>
    </row>
    <row r="58" spans="1:8" s="1" customFormat="1" ht="15.75" x14ac:dyDescent="0.3">
      <c r="A58" s="23" t="s">
        <v>135</v>
      </c>
      <c r="B58" s="24">
        <v>37.725999999999999</v>
      </c>
      <c r="C58" s="24">
        <v>73.152000000000001</v>
      </c>
      <c r="D58" s="14">
        <v>3835</v>
      </c>
      <c r="E58" s="21" t="s">
        <v>60</v>
      </c>
      <c r="F58" s="21" t="s">
        <v>136</v>
      </c>
      <c r="G58" s="18" t="s">
        <v>12</v>
      </c>
    </row>
    <row r="59" spans="1:8" s="1" customFormat="1" ht="15.75" x14ac:dyDescent="0.3">
      <c r="A59" s="23" t="s">
        <v>137</v>
      </c>
      <c r="B59" s="24">
        <v>37.730960000000003</v>
      </c>
      <c r="C59" s="24">
        <v>73.097390000000004</v>
      </c>
      <c r="D59" s="14">
        <v>3857</v>
      </c>
      <c r="E59" s="21" t="s">
        <v>60</v>
      </c>
      <c r="F59" s="21" t="s">
        <v>138</v>
      </c>
      <c r="G59" s="11" t="s">
        <v>139</v>
      </c>
    </row>
    <row r="60" spans="1:8" s="1" customFormat="1" ht="15.75" x14ac:dyDescent="0.3">
      <c r="A60" s="23" t="s">
        <v>140</v>
      </c>
      <c r="B60" s="24">
        <v>37.743459999999999</v>
      </c>
      <c r="C60" s="24">
        <v>73.074870000000004</v>
      </c>
      <c r="D60" s="14">
        <v>3780</v>
      </c>
      <c r="E60" s="21" t="s">
        <v>60</v>
      </c>
      <c r="F60" s="21" t="s">
        <v>141</v>
      </c>
      <c r="G60" s="18" t="s">
        <v>12</v>
      </c>
    </row>
    <row r="61" spans="1:8" s="1" customFormat="1" ht="15.75" x14ac:dyDescent="0.3">
      <c r="A61" s="23" t="s">
        <v>142</v>
      </c>
      <c r="B61" s="24">
        <v>37.7318</v>
      </c>
      <c r="C61" s="24">
        <v>73.060320000000004</v>
      </c>
      <c r="D61" s="14">
        <v>3837</v>
      </c>
      <c r="E61" s="21" t="s">
        <v>60</v>
      </c>
      <c r="F61" s="21" t="s">
        <v>121</v>
      </c>
      <c r="G61" s="18" t="s">
        <v>12</v>
      </c>
    </row>
    <row r="62" spans="1:8" s="1" customFormat="1" ht="15.75" x14ac:dyDescent="0.3">
      <c r="A62" s="23" t="s">
        <v>143</v>
      </c>
      <c r="B62" s="24">
        <v>37.689279999999997</v>
      </c>
      <c r="C62" s="24">
        <v>72.988709999999998</v>
      </c>
      <c r="D62" s="14">
        <v>3810</v>
      </c>
      <c r="E62" s="21" t="s">
        <v>60</v>
      </c>
      <c r="F62" s="21" t="s">
        <v>144</v>
      </c>
      <c r="G62" s="11" t="s">
        <v>145</v>
      </c>
    </row>
    <row r="63" spans="1:8" s="1" customFormat="1" ht="15.75" x14ac:dyDescent="0.3">
      <c r="A63" s="23" t="s">
        <v>146</v>
      </c>
      <c r="B63" s="24">
        <v>37.673969999999997</v>
      </c>
      <c r="C63" s="24">
        <v>73.038060000000002</v>
      </c>
      <c r="D63" s="14">
        <v>3870</v>
      </c>
      <c r="E63" s="21" t="s">
        <v>60</v>
      </c>
      <c r="F63" s="21" t="s">
        <v>144</v>
      </c>
      <c r="G63" s="18" t="s">
        <v>12</v>
      </c>
    </row>
    <row r="64" spans="1:8" s="1" customFormat="1" ht="15.75" x14ac:dyDescent="0.3">
      <c r="A64" s="23" t="s">
        <v>147</v>
      </c>
      <c r="B64" s="24">
        <v>37.700922883799898</v>
      </c>
      <c r="C64" s="24">
        <v>73.359116050599894</v>
      </c>
      <c r="D64" s="14">
        <v>4526</v>
      </c>
      <c r="E64" s="21" t="s">
        <v>60</v>
      </c>
      <c r="F64" s="21" t="s">
        <v>121</v>
      </c>
      <c r="G64" s="11" t="s">
        <v>148</v>
      </c>
    </row>
    <row r="65" spans="1:7" s="1" customFormat="1" ht="15.75" x14ac:dyDescent="0.3">
      <c r="A65" s="23" t="s">
        <v>149</v>
      </c>
      <c r="B65" s="24">
        <v>37.636539999999897</v>
      </c>
      <c r="C65" s="24">
        <v>73.189850000000007</v>
      </c>
      <c r="D65" s="14">
        <v>3891</v>
      </c>
      <c r="E65" s="21" t="s">
        <v>60</v>
      </c>
      <c r="F65" s="21" t="s">
        <v>150</v>
      </c>
      <c r="G65" s="18" t="s">
        <v>12</v>
      </c>
    </row>
    <row r="66" spans="1:7" s="1" customFormat="1" ht="15.75" x14ac:dyDescent="0.3">
      <c r="A66" s="23" t="s">
        <v>151</v>
      </c>
      <c r="B66" s="24">
        <v>37.726030000000002</v>
      </c>
      <c r="C66" s="24">
        <v>72.862380000000002</v>
      </c>
      <c r="D66" s="14">
        <v>4255</v>
      </c>
      <c r="E66" s="21" t="s">
        <v>60</v>
      </c>
      <c r="F66" s="21" t="s">
        <v>124</v>
      </c>
      <c r="G66" s="11" t="s">
        <v>152</v>
      </c>
    </row>
    <row r="67" spans="1:7" x14ac:dyDescent="0.2">
      <c r="A67" s="42" t="s">
        <v>153</v>
      </c>
      <c r="B67" s="43"/>
      <c r="C67" s="43"/>
      <c r="D67" s="43"/>
      <c r="E67" s="43"/>
      <c r="F67" s="43"/>
      <c r="G67" s="20"/>
    </row>
    <row r="68" spans="1:7" s="1" customFormat="1" ht="15.75" x14ac:dyDescent="0.3">
      <c r="A68" s="23" t="s">
        <v>154</v>
      </c>
      <c r="B68" s="24">
        <v>37.441111111111113</v>
      </c>
      <c r="C68" s="24">
        <v>73.081777777777774</v>
      </c>
      <c r="D68" s="25">
        <v>4288</v>
      </c>
      <c r="E68" s="21" t="s">
        <v>155</v>
      </c>
      <c r="F68" s="21" t="s">
        <v>156</v>
      </c>
      <c r="G68" s="15" t="s">
        <v>12</v>
      </c>
    </row>
    <row r="69" spans="1:7" s="1" customFormat="1" ht="15.75" x14ac:dyDescent="0.3">
      <c r="A69" s="23" t="s">
        <v>157</v>
      </c>
      <c r="B69" s="24">
        <v>37.495416666666664</v>
      </c>
      <c r="C69" s="24">
        <v>73.097466666666662</v>
      </c>
      <c r="D69" s="25">
        <v>4172</v>
      </c>
      <c r="E69" s="21" t="s">
        <v>155</v>
      </c>
      <c r="F69" s="21" t="s">
        <v>158</v>
      </c>
      <c r="G69" s="18" t="s">
        <v>12</v>
      </c>
    </row>
    <row r="70" spans="1:7" s="1" customFormat="1" ht="15.75" x14ac:dyDescent="0.3">
      <c r="A70" s="23" t="s">
        <v>159</v>
      </c>
      <c r="B70" s="24">
        <v>37.512966666666664</v>
      </c>
      <c r="C70" s="24">
        <v>73.089666666666673</v>
      </c>
      <c r="D70" s="25">
        <v>4087</v>
      </c>
      <c r="E70" s="21" t="s">
        <v>155</v>
      </c>
      <c r="F70" s="21" t="s">
        <v>160</v>
      </c>
      <c r="G70" s="18" t="s">
        <v>12</v>
      </c>
    </row>
    <row r="71" spans="1:7" s="1" customFormat="1" ht="15.75" x14ac:dyDescent="0.3">
      <c r="A71" s="23" t="s">
        <v>161</v>
      </c>
      <c r="B71" s="24">
        <v>37.569789999999898</v>
      </c>
      <c r="C71" s="24">
        <v>73.495059999999896</v>
      </c>
      <c r="D71" s="25">
        <v>4385</v>
      </c>
      <c r="E71" s="21" t="s">
        <v>155</v>
      </c>
      <c r="F71" s="21" t="s">
        <v>162</v>
      </c>
      <c r="G71" s="18" t="s">
        <v>12</v>
      </c>
    </row>
    <row r="72" spans="1:7" s="1" customFormat="1" ht="15.75" x14ac:dyDescent="0.3">
      <c r="A72" s="23" t="s">
        <v>163</v>
      </c>
      <c r="B72" s="24">
        <v>37.528509999999898</v>
      </c>
      <c r="C72" s="24">
        <v>73.597570000000005</v>
      </c>
      <c r="D72" s="14">
        <v>4665</v>
      </c>
      <c r="E72" s="21" t="s">
        <v>155</v>
      </c>
      <c r="F72" s="21" t="s">
        <v>164</v>
      </c>
      <c r="G72" s="18" t="s">
        <v>12</v>
      </c>
    </row>
    <row r="73" spans="1:7" s="1" customFormat="1" ht="15.75" x14ac:dyDescent="0.3">
      <c r="A73" s="23" t="s">
        <v>165</v>
      </c>
      <c r="B73" s="24">
        <v>37.590959940799898</v>
      </c>
      <c r="C73" s="24">
        <v>73.381320795799894</v>
      </c>
      <c r="D73" s="14">
        <v>4261</v>
      </c>
      <c r="E73" s="21" t="s">
        <v>155</v>
      </c>
      <c r="F73" s="21" t="s">
        <v>166</v>
      </c>
      <c r="G73" s="18" t="s">
        <v>12</v>
      </c>
    </row>
    <row r="74" spans="1:7" s="1" customFormat="1" ht="15.75" x14ac:dyDescent="0.3">
      <c r="A74" s="23" t="s">
        <v>122</v>
      </c>
      <c r="B74" s="24">
        <v>37.548460087400002</v>
      </c>
      <c r="C74" s="24">
        <v>73.680121214899899</v>
      </c>
      <c r="D74" s="14">
        <v>4610</v>
      </c>
      <c r="E74" s="21" t="s">
        <v>155</v>
      </c>
      <c r="F74" s="21" t="s">
        <v>167</v>
      </c>
      <c r="G74" s="18" t="s">
        <v>12</v>
      </c>
    </row>
    <row r="75" spans="1:7" s="1" customFormat="1" ht="15.75" x14ac:dyDescent="0.3">
      <c r="A75" s="23" t="s">
        <v>168</v>
      </c>
      <c r="B75" s="24">
        <v>37.4786</v>
      </c>
      <c r="C75" s="24">
        <v>73.079830000000001</v>
      </c>
      <c r="D75" s="14">
        <v>4377</v>
      </c>
      <c r="E75" s="21" t="s">
        <v>155</v>
      </c>
      <c r="F75" s="21" t="s">
        <v>167</v>
      </c>
      <c r="G75" s="18" t="s">
        <v>12</v>
      </c>
    </row>
    <row r="76" spans="1:7" s="1" customFormat="1" ht="15.75" x14ac:dyDescent="0.3">
      <c r="A76" s="23" t="s">
        <v>169</v>
      </c>
      <c r="B76" s="24">
        <v>37.620236829</v>
      </c>
      <c r="C76" s="24">
        <v>73.484256278900006</v>
      </c>
      <c r="D76" s="14">
        <v>4496</v>
      </c>
      <c r="E76" s="21" t="s">
        <v>155</v>
      </c>
      <c r="F76" s="21" t="s">
        <v>170</v>
      </c>
      <c r="G76" s="18" t="s">
        <v>12</v>
      </c>
    </row>
    <row r="77" spans="1:7" x14ac:dyDescent="0.2">
      <c r="A77" s="40" t="s">
        <v>171</v>
      </c>
      <c r="B77" s="41"/>
      <c r="C77" s="41"/>
      <c r="D77" s="41"/>
      <c r="E77" s="41"/>
      <c r="F77" s="41"/>
      <c r="G77" s="20"/>
    </row>
    <row r="78" spans="1:7" ht="15.75" x14ac:dyDescent="0.3">
      <c r="A78" s="31" t="s">
        <v>172</v>
      </c>
      <c r="B78" s="32">
        <v>37.527529999999999</v>
      </c>
      <c r="C78" s="32">
        <v>73.369529999999997</v>
      </c>
      <c r="D78" s="14">
        <v>4473</v>
      </c>
      <c r="E78" s="21" t="s">
        <v>173</v>
      </c>
      <c r="F78" s="21" t="s">
        <v>174</v>
      </c>
      <c r="G78" s="15" t="s">
        <v>12</v>
      </c>
    </row>
    <row r="79" spans="1:7" ht="15.75" x14ac:dyDescent="0.3">
      <c r="A79" s="31" t="s">
        <v>175</v>
      </c>
      <c r="B79" s="32">
        <v>37.515790000000003</v>
      </c>
      <c r="C79" s="32">
        <v>73.360789999999994</v>
      </c>
      <c r="D79" s="14">
        <v>4909</v>
      </c>
      <c r="E79" s="21" t="s">
        <v>173</v>
      </c>
      <c r="F79" s="21" t="s">
        <v>176</v>
      </c>
      <c r="G79" s="18" t="s">
        <v>12</v>
      </c>
    </row>
    <row r="80" spans="1:7" ht="15.75" x14ac:dyDescent="0.3">
      <c r="A80" s="31" t="s">
        <v>177</v>
      </c>
      <c r="B80" s="32">
        <v>37.497140000000002</v>
      </c>
      <c r="C80" s="32">
        <v>73.452060000000003</v>
      </c>
      <c r="D80" s="14">
        <v>4685</v>
      </c>
      <c r="E80" s="21" t="s">
        <v>173</v>
      </c>
      <c r="F80" s="21" t="s">
        <v>178</v>
      </c>
      <c r="G80" s="18" t="s">
        <v>12</v>
      </c>
    </row>
    <row r="81" spans="1:8" ht="15.75" x14ac:dyDescent="0.3">
      <c r="A81" s="31" t="s">
        <v>179</v>
      </c>
      <c r="B81" s="32">
        <v>37.492139999999999</v>
      </c>
      <c r="C81" s="32">
        <v>73.433359999999993</v>
      </c>
      <c r="D81" s="14">
        <v>4539</v>
      </c>
      <c r="E81" s="21" t="s">
        <v>173</v>
      </c>
      <c r="F81" s="21" t="s">
        <v>167</v>
      </c>
      <c r="G81" s="18" t="s">
        <v>12</v>
      </c>
    </row>
    <row r="82" spans="1:8" ht="15.75" x14ac:dyDescent="0.3">
      <c r="A82" s="31" t="s">
        <v>180</v>
      </c>
      <c r="B82" s="32">
        <v>37.510120000000001</v>
      </c>
      <c r="C82" s="32">
        <v>73.396550000000005</v>
      </c>
      <c r="D82" s="14">
        <v>4802</v>
      </c>
      <c r="E82" s="21" t="s">
        <v>173</v>
      </c>
      <c r="F82" s="21" t="s">
        <v>167</v>
      </c>
      <c r="G82" s="18" t="s">
        <v>12</v>
      </c>
    </row>
    <row r="83" spans="1:8" ht="15.75" x14ac:dyDescent="0.3">
      <c r="A83" s="31" t="s">
        <v>181</v>
      </c>
      <c r="B83" s="32">
        <v>37.510060000000003</v>
      </c>
      <c r="C83" s="32">
        <v>73.413200000000003</v>
      </c>
      <c r="D83" s="14">
        <v>5009</v>
      </c>
      <c r="E83" s="21" t="s">
        <v>173</v>
      </c>
      <c r="F83" s="21" t="s">
        <v>182</v>
      </c>
      <c r="G83" s="18" t="s">
        <v>12</v>
      </c>
    </row>
    <row r="84" spans="1:8" ht="15.75" x14ac:dyDescent="0.3">
      <c r="A84" s="31" t="s">
        <v>183</v>
      </c>
      <c r="B84" s="32">
        <v>37.480690000000003</v>
      </c>
      <c r="C84" s="32">
        <v>73.533010000000004</v>
      </c>
      <c r="D84" s="14">
        <v>4354</v>
      </c>
      <c r="E84" s="21" t="s">
        <v>173</v>
      </c>
      <c r="F84" s="21" t="s">
        <v>184</v>
      </c>
      <c r="G84" s="18" t="s">
        <v>12</v>
      </c>
    </row>
    <row r="85" spans="1:8" ht="15.75" x14ac:dyDescent="0.3">
      <c r="A85" s="31" t="s">
        <v>185</v>
      </c>
      <c r="B85" s="32">
        <v>37.502434999999998</v>
      </c>
      <c r="C85" s="32">
        <v>73.560956000000004</v>
      </c>
      <c r="D85" s="14">
        <v>4387</v>
      </c>
      <c r="E85" s="21" t="s">
        <v>173</v>
      </c>
      <c r="F85" s="21" t="s">
        <v>186</v>
      </c>
      <c r="G85" s="18" t="s">
        <v>12</v>
      </c>
    </row>
    <row r="86" spans="1:8" ht="15.75" x14ac:dyDescent="0.3">
      <c r="A86" s="31" t="s">
        <v>187</v>
      </c>
      <c r="B86" s="32">
        <v>37.50817</v>
      </c>
      <c r="C86" s="32">
        <v>73.325810000000004</v>
      </c>
      <c r="D86" s="14">
        <v>4565</v>
      </c>
      <c r="E86" s="21" t="s">
        <v>173</v>
      </c>
      <c r="F86" s="21" t="s">
        <v>188</v>
      </c>
      <c r="G86" s="18" t="s">
        <v>12</v>
      </c>
    </row>
    <row r="87" spans="1:8" ht="15.75" x14ac:dyDescent="0.3">
      <c r="A87" s="33" t="s">
        <v>189</v>
      </c>
      <c r="B87" s="32">
        <v>37.489199999999997</v>
      </c>
      <c r="C87" s="32">
        <v>73.279529999999994</v>
      </c>
      <c r="D87" s="14">
        <v>4419</v>
      </c>
      <c r="E87" s="21" t="s">
        <v>173</v>
      </c>
      <c r="F87" s="21" t="s">
        <v>188</v>
      </c>
      <c r="G87" s="18" t="s">
        <v>12</v>
      </c>
    </row>
    <row r="88" spans="1:8" ht="15.75" x14ac:dyDescent="0.3">
      <c r="A88" s="33" t="s">
        <v>190</v>
      </c>
      <c r="B88" s="32">
        <v>37.499409999999997</v>
      </c>
      <c r="C88" s="32">
        <v>73.293139999999994</v>
      </c>
      <c r="D88" s="14">
        <v>4604</v>
      </c>
      <c r="E88" s="21" t="s">
        <v>155</v>
      </c>
      <c r="F88" s="21" t="s">
        <v>191</v>
      </c>
      <c r="G88" s="18" t="s">
        <v>12</v>
      </c>
    </row>
    <row r="89" spans="1:8" ht="15.75" x14ac:dyDescent="0.3">
      <c r="A89" s="31" t="s">
        <v>192</v>
      </c>
      <c r="B89" s="32">
        <v>37.502249999999997</v>
      </c>
      <c r="C89" s="32">
        <v>73.51379</v>
      </c>
      <c r="D89" s="14">
        <v>4740</v>
      </c>
      <c r="E89" s="21" t="s">
        <v>173</v>
      </c>
      <c r="F89" s="21" t="s">
        <v>162</v>
      </c>
      <c r="G89" s="18" t="s">
        <v>12</v>
      </c>
    </row>
    <row r="90" spans="1:8" ht="15.75" x14ac:dyDescent="0.3">
      <c r="A90" s="31" t="s">
        <v>193</v>
      </c>
      <c r="B90" s="32">
        <v>37.497908183</v>
      </c>
      <c r="C90" s="32">
        <v>73.612525934900006</v>
      </c>
      <c r="D90" s="14">
        <v>4584</v>
      </c>
      <c r="E90" s="21" t="s">
        <v>173</v>
      </c>
      <c r="F90" s="21" t="s">
        <v>167</v>
      </c>
      <c r="G90" s="18" t="s">
        <v>12</v>
      </c>
    </row>
    <row r="91" spans="1:8" ht="15.75" x14ac:dyDescent="0.3">
      <c r="A91" s="31" t="s">
        <v>194</v>
      </c>
      <c r="B91" s="32">
        <v>37.49859</v>
      </c>
      <c r="C91" s="32">
        <v>73.591809999999896</v>
      </c>
      <c r="D91" s="14">
        <v>4599</v>
      </c>
      <c r="E91" s="21" t="s">
        <v>173</v>
      </c>
      <c r="F91" s="21" t="s">
        <v>167</v>
      </c>
      <c r="G91" s="18" t="s">
        <v>12</v>
      </c>
    </row>
    <row r="92" spans="1:8" ht="15.75" x14ac:dyDescent="0.3">
      <c r="A92" s="31" t="s">
        <v>195</v>
      </c>
      <c r="B92" s="32">
        <v>37.505310000000001</v>
      </c>
      <c r="C92" s="32">
        <v>73.687550000000002</v>
      </c>
      <c r="D92" s="14">
        <v>4782</v>
      </c>
      <c r="E92" s="21" t="s">
        <v>155</v>
      </c>
      <c r="F92" s="21" t="s">
        <v>196</v>
      </c>
      <c r="G92" s="18" t="s">
        <v>12</v>
      </c>
    </row>
    <row r="93" spans="1:8" x14ac:dyDescent="0.2">
      <c r="A93" s="40" t="s">
        <v>197</v>
      </c>
      <c r="B93" s="41"/>
      <c r="C93" s="41"/>
      <c r="D93" s="41"/>
      <c r="E93" s="41"/>
      <c r="F93" s="41"/>
      <c r="G93" s="20"/>
    </row>
    <row r="94" spans="1:8" x14ac:dyDescent="0.2">
      <c r="A94" s="31" t="s">
        <v>198</v>
      </c>
      <c r="B94" s="32">
        <v>37.603791280499898</v>
      </c>
      <c r="C94" s="32">
        <v>73.935994607300003</v>
      </c>
      <c r="D94" s="14">
        <v>4636</v>
      </c>
      <c r="E94" s="21" t="s">
        <v>21</v>
      </c>
      <c r="F94" s="21" t="s">
        <v>199</v>
      </c>
      <c r="G94" s="15" t="s">
        <v>12</v>
      </c>
    </row>
    <row r="95" spans="1:8" x14ac:dyDescent="0.2">
      <c r="A95" s="31" t="s">
        <v>200</v>
      </c>
      <c r="B95" s="32">
        <v>37.5791781357999</v>
      </c>
      <c r="C95" s="32">
        <v>73.944465488500001</v>
      </c>
      <c r="D95" s="14">
        <v>4979</v>
      </c>
      <c r="E95" s="21" t="s">
        <v>21</v>
      </c>
      <c r="F95" s="21" t="s">
        <v>201</v>
      </c>
      <c r="G95" s="18" t="s">
        <v>12</v>
      </c>
    </row>
    <row r="96" spans="1:8" s="1" customFormat="1" x14ac:dyDescent="0.2">
      <c r="A96" s="23" t="s">
        <v>202</v>
      </c>
      <c r="B96" s="24">
        <v>37.576094354399899</v>
      </c>
      <c r="C96" s="24">
        <v>73.992816136100004</v>
      </c>
      <c r="D96" s="14">
        <v>4978</v>
      </c>
      <c r="E96" s="21" t="s">
        <v>21</v>
      </c>
      <c r="F96" s="21" t="s">
        <v>203</v>
      </c>
      <c r="G96" s="11" t="s">
        <v>204</v>
      </c>
      <c r="H96" s="21"/>
    </row>
    <row r="97" spans="1:8" x14ac:dyDescent="0.2">
      <c r="A97" s="31" t="s">
        <v>205</v>
      </c>
      <c r="B97" s="32">
        <v>37.555821346599899</v>
      </c>
      <c r="C97" s="32">
        <v>74.138724685</v>
      </c>
      <c r="D97" s="14">
        <v>4506</v>
      </c>
      <c r="E97" s="21" t="s">
        <v>21</v>
      </c>
      <c r="F97" s="21" t="s">
        <v>206</v>
      </c>
      <c r="G97" s="18" t="s">
        <v>12</v>
      </c>
    </row>
    <row r="98" spans="1:8" x14ac:dyDescent="0.2">
      <c r="A98" s="31" t="s">
        <v>207</v>
      </c>
      <c r="B98" s="32">
        <v>37.512129999999999</v>
      </c>
      <c r="C98" s="32">
        <v>74.061070000000001</v>
      </c>
      <c r="D98" s="14">
        <v>4442</v>
      </c>
      <c r="E98" s="21" t="s">
        <v>21</v>
      </c>
      <c r="F98" s="21" t="s">
        <v>208</v>
      </c>
      <c r="G98" s="18" t="s">
        <v>12</v>
      </c>
    </row>
    <row r="99" spans="1:8" x14ac:dyDescent="0.2">
      <c r="A99" s="31" t="s">
        <v>209</v>
      </c>
      <c r="B99" s="32">
        <v>37.573300000000003</v>
      </c>
      <c r="C99" s="32">
        <v>74.013450000000006</v>
      </c>
      <c r="D99" s="14">
        <v>4590</v>
      </c>
      <c r="E99" s="21" t="s">
        <v>21</v>
      </c>
      <c r="F99" s="21" t="s">
        <v>201</v>
      </c>
      <c r="G99" s="18" t="s">
        <v>12</v>
      </c>
    </row>
    <row r="100" spans="1:8" x14ac:dyDescent="0.2">
      <c r="A100" s="40" t="s">
        <v>210</v>
      </c>
      <c r="B100" s="41"/>
      <c r="C100" s="41"/>
      <c r="D100" s="41"/>
      <c r="E100" s="41"/>
      <c r="F100" s="41"/>
      <c r="G100" s="20"/>
    </row>
    <row r="101" spans="1:8" x14ac:dyDescent="0.2">
      <c r="A101" s="31" t="s">
        <v>211</v>
      </c>
      <c r="B101" s="32">
        <v>37.509564624699898</v>
      </c>
      <c r="C101" s="32">
        <v>73.963977068700004</v>
      </c>
      <c r="D101" s="14">
        <v>5018</v>
      </c>
      <c r="E101" s="21" t="s">
        <v>21</v>
      </c>
      <c r="F101" s="21" t="s">
        <v>212</v>
      </c>
      <c r="G101" s="15" t="s">
        <v>12</v>
      </c>
      <c r="H101" s="1"/>
    </row>
    <row r="102" spans="1:8" x14ac:dyDescent="0.2">
      <c r="A102" s="31" t="s">
        <v>213</v>
      </c>
      <c r="B102" s="32">
        <v>37.509010000000004</v>
      </c>
      <c r="C102" s="32">
        <v>73.790019999999899</v>
      </c>
      <c r="D102" s="14">
        <v>4779</v>
      </c>
      <c r="E102" s="21" t="s">
        <v>21</v>
      </c>
      <c r="F102" s="21" t="s">
        <v>214</v>
      </c>
      <c r="G102" s="18" t="s">
        <v>12</v>
      </c>
    </row>
    <row r="103" spans="1:8" x14ac:dyDescent="0.2">
      <c r="A103" s="31" t="s">
        <v>215</v>
      </c>
      <c r="B103" s="32">
        <v>37.507116697000001</v>
      </c>
      <c r="C103" s="32">
        <v>73.723313639400004</v>
      </c>
      <c r="D103" s="14">
        <v>4659</v>
      </c>
      <c r="E103" s="21" t="s">
        <v>21</v>
      </c>
      <c r="F103" s="21" t="s">
        <v>216</v>
      </c>
      <c r="G103" s="18" t="s">
        <v>12</v>
      </c>
      <c r="H103" s="21"/>
    </row>
    <row r="104" spans="1:8" x14ac:dyDescent="0.2">
      <c r="A104" s="40" t="s">
        <v>217</v>
      </c>
      <c r="B104" s="41"/>
      <c r="C104" s="41"/>
      <c r="D104" s="41"/>
      <c r="E104" s="41"/>
      <c r="F104" s="41"/>
      <c r="G104" s="20"/>
    </row>
    <row r="105" spans="1:8" s="1" customFormat="1" ht="15.75" x14ac:dyDescent="0.3">
      <c r="A105" s="23" t="s">
        <v>218</v>
      </c>
      <c r="B105" s="24">
        <v>37.22795</v>
      </c>
      <c r="C105" s="24">
        <v>72.808049999999994</v>
      </c>
      <c r="D105" s="25">
        <v>3513</v>
      </c>
      <c r="E105" s="21" t="s">
        <v>219</v>
      </c>
      <c r="F105" s="21" t="s">
        <v>220</v>
      </c>
      <c r="G105" s="15" t="s">
        <v>12</v>
      </c>
    </row>
    <row r="106" spans="1:8" s="1" customFormat="1" ht="15.75" x14ac:dyDescent="0.3">
      <c r="A106" s="23" t="s">
        <v>221</v>
      </c>
      <c r="B106" s="24">
        <v>37.2348</v>
      </c>
      <c r="C106" s="24">
        <v>72.826916666666662</v>
      </c>
      <c r="D106" s="25">
        <v>3468</v>
      </c>
      <c r="E106" s="21" t="s">
        <v>219</v>
      </c>
      <c r="F106" s="21" t="s">
        <v>222</v>
      </c>
      <c r="G106" s="18" t="s">
        <v>12</v>
      </c>
    </row>
    <row r="107" spans="1:8" s="1" customFormat="1" ht="15.75" x14ac:dyDescent="0.3">
      <c r="A107" s="23" t="s">
        <v>223</v>
      </c>
      <c r="B107" s="24">
        <v>37.234549999999999</v>
      </c>
      <c r="C107" s="24">
        <v>72.824366666666663</v>
      </c>
      <c r="D107" s="25">
        <v>3466</v>
      </c>
      <c r="E107" s="21" t="s">
        <v>219</v>
      </c>
      <c r="F107" s="21" t="s">
        <v>224</v>
      </c>
      <c r="G107" s="18" t="s">
        <v>12</v>
      </c>
    </row>
    <row r="108" spans="1:8" s="1" customFormat="1" ht="15.75" x14ac:dyDescent="0.3">
      <c r="A108" s="23" t="s">
        <v>225</v>
      </c>
      <c r="B108" s="24">
        <v>37.285049999999998</v>
      </c>
      <c r="C108" s="24">
        <v>72.941883333333337</v>
      </c>
      <c r="D108" s="25">
        <v>3622</v>
      </c>
      <c r="E108" s="21" t="s">
        <v>219</v>
      </c>
      <c r="F108" s="21" t="s">
        <v>226</v>
      </c>
      <c r="G108" s="18" t="s">
        <v>12</v>
      </c>
    </row>
    <row r="109" spans="1:8" s="1" customFormat="1" ht="15.75" x14ac:dyDescent="0.3">
      <c r="A109" s="23" t="s">
        <v>227</v>
      </c>
      <c r="B109" s="24">
        <v>37.037379999999999</v>
      </c>
      <c r="C109" s="24">
        <v>72.582579999999993</v>
      </c>
      <c r="D109" s="25">
        <v>3605</v>
      </c>
      <c r="E109" s="21" t="s">
        <v>219</v>
      </c>
      <c r="F109" s="21" t="s">
        <v>105</v>
      </c>
      <c r="G109" s="11" t="s">
        <v>228</v>
      </c>
    </row>
    <row r="110" spans="1:8" s="1" customFormat="1" ht="15.75" x14ac:dyDescent="0.3">
      <c r="A110" s="23" t="s">
        <v>229</v>
      </c>
      <c r="B110" s="24">
        <v>37.305100000000003</v>
      </c>
      <c r="C110" s="24">
        <v>72.880240000000001</v>
      </c>
      <c r="D110" s="14">
        <v>4206</v>
      </c>
      <c r="E110" s="21" t="s">
        <v>219</v>
      </c>
      <c r="F110" s="21" t="s">
        <v>100</v>
      </c>
      <c r="G110" s="11" t="s">
        <v>230</v>
      </c>
    </row>
    <row r="111" spans="1:8" s="1" customFormat="1" ht="15.75" x14ac:dyDescent="0.3">
      <c r="A111" s="23" t="s">
        <v>231</v>
      </c>
      <c r="B111" s="24">
        <v>37.251980000000003</v>
      </c>
      <c r="C111" s="24">
        <v>72.899619999999999</v>
      </c>
      <c r="D111" s="14">
        <v>3554</v>
      </c>
      <c r="E111" s="21" t="s">
        <v>219</v>
      </c>
      <c r="F111" s="21" t="s">
        <v>232</v>
      </c>
      <c r="G111" s="11" t="s">
        <v>233</v>
      </c>
    </row>
    <row r="112" spans="1:8" s="1" customFormat="1" ht="15.75" x14ac:dyDescent="0.3">
      <c r="A112" s="23" t="s">
        <v>234</v>
      </c>
      <c r="B112" s="24">
        <v>37.309730000000002</v>
      </c>
      <c r="C112" s="24">
        <v>72.960909999999998</v>
      </c>
      <c r="D112" s="14">
        <v>3972</v>
      </c>
      <c r="E112" s="21" t="s">
        <v>219</v>
      </c>
      <c r="F112" s="21" t="s">
        <v>235</v>
      </c>
      <c r="G112" s="18" t="s">
        <v>12</v>
      </c>
    </row>
    <row r="113" spans="1:7" s="1" customFormat="1" ht="15.75" x14ac:dyDescent="0.3">
      <c r="A113" s="23" t="s">
        <v>236</v>
      </c>
      <c r="B113" s="24">
        <v>37.395659999999999</v>
      </c>
      <c r="C113" s="24">
        <v>73.141589999999994</v>
      </c>
      <c r="D113" s="14">
        <v>3922</v>
      </c>
      <c r="E113" s="21" t="s">
        <v>219</v>
      </c>
      <c r="F113" s="21" t="s">
        <v>237</v>
      </c>
      <c r="G113" s="18" t="s">
        <v>12</v>
      </c>
    </row>
    <row r="114" spans="1:7" s="1" customFormat="1" ht="15.75" x14ac:dyDescent="0.3">
      <c r="A114" s="23" t="s">
        <v>238</v>
      </c>
      <c r="B114" s="24">
        <v>37.439610000000002</v>
      </c>
      <c r="C114" s="24">
        <v>73.159940000000006</v>
      </c>
      <c r="D114" s="14">
        <v>4256</v>
      </c>
      <c r="E114" s="21" t="s">
        <v>219</v>
      </c>
      <c r="F114" s="21" t="s">
        <v>239</v>
      </c>
      <c r="G114" s="11" t="s">
        <v>240</v>
      </c>
    </row>
    <row r="115" spans="1:7" s="1" customFormat="1" ht="15.75" x14ac:dyDescent="0.3">
      <c r="A115" s="23" t="s">
        <v>241</v>
      </c>
      <c r="B115" s="24">
        <v>37.412930000000003</v>
      </c>
      <c r="C115" s="24">
        <v>73.096590000000006</v>
      </c>
      <c r="D115" s="14">
        <v>4297</v>
      </c>
      <c r="E115" s="21" t="s">
        <v>219</v>
      </c>
      <c r="F115" s="21" t="s">
        <v>242</v>
      </c>
      <c r="G115" s="11" t="s">
        <v>243</v>
      </c>
    </row>
    <row r="116" spans="1:7" x14ac:dyDescent="0.2">
      <c r="A116" s="40" t="s">
        <v>244</v>
      </c>
      <c r="B116" s="41"/>
      <c r="C116" s="41"/>
      <c r="D116" s="41"/>
      <c r="E116" s="41"/>
      <c r="F116" s="41"/>
      <c r="G116" s="20"/>
    </row>
    <row r="117" spans="1:7" x14ac:dyDescent="0.2">
      <c r="A117" s="31" t="s">
        <v>245</v>
      </c>
      <c r="B117" s="32">
        <v>37.264690000000002</v>
      </c>
      <c r="C117" s="32">
        <v>72.908680000000004</v>
      </c>
      <c r="D117" s="14">
        <v>3632</v>
      </c>
      <c r="E117" s="21" t="s">
        <v>56</v>
      </c>
      <c r="F117" s="21" t="s">
        <v>246</v>
      </c>
      <c r="G117" s="15" t="s">
        <v>12</v>
      </c>
    </row>
    <row r="118" spans="1:7" x14ac:dyDescent="0.2">
      <c r="A118" s="34" t="s">
        <v>247</v>
      </c>
      <c r="B118" s="35">
        <v>37.409170000000003</v>
      </c>
      <c r="C118" s="35">
        <v>73.186229999999995</v>
      </c>
      <c r="D118" s="36">
        <v>3916</v>
      </c>
      <c r="E118" s="37" t="s">
        <v>56</v>
      </c>
      <c r="F118" s="37" t="s">
        <v>248</v>
      </c>
      <c r="G118" s="18" t="s">
        <v>12</v>
      </c>
    </row>
    <row r="119" spans="1:7" x14ac:dyDescent="0.2">
      <c r="A119" s="38"/>
      <c r="G119" s="39"/>
    </row>
  </sheetData>
  <mergeCells count="8">
    <mergeCell ref="A104:F104"/>
    <mergeCell ref="A116:F116"/>
    <mergeCell ref="A3:F3"/>
    <mergeCell ref="A25:F25"/>
    <mergeCell ref="A67:F67"/>
    <mergeCell ref="A77:F77"/>
    <mergeCell ref="A93:F93"/>
    <mergeCell ref="A100:F10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79C64-00CC-4B4E-96E5-EDDD8A758F63}">
  <dimension ref="A1:AE206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defaultColWidth="8.85546875" defaultRowHeight="15" x14ac:dyDescent="0.25"/>
  <cols>
    <col min="1" max="1" width="13.28515625" style="48" customWidth="1"/>
    <col min="2" max="3" width="8.5703125" style="47" bestFit="1" customWidth="1"/>
    <col min="4" max="4" width="7.85546875" style="46" bestFit="1" customWidth="1"/>
    <col min="5" max="5" width="4.5703125" style="45" bestFit="1" customWidth="1"/>
    <col min="6" max="6" width="9" style="45" bestFit="1" customWidth="1"/>
    <col min="7" max="8" width="5.5703125" style="45" bestFit="1" customWidth="1"/>
    <col min="9" max="9" width="13.5703125" style="45" bestFit="1" customWidth="1"/>
    <col min="10" max="10" width="8.7109375" style="45" bestFit="1" customWidth="1"/>
    <col min="11" max="11" width="12" style="45" bestFit="1" customWidth="1"/>
    <col min="12" max="12" width="11" style="45" bestFit="1" customWidth="1"/>
    <col min="13" max="13" width="8.28515625" style="45" bestFit="1" customWidth="1"/>
    <col min="14" max="14" width="8.28515625" style="45" customWidth="1"/>
    <col min="15" max="15" width="12.5703125" style="45" bestFit="1" customWidth="1"/>
    <col min="16" max="16" width="14.7109375" style="45" bestFit="1" customWidth="1"/>
    <col min="17" max="17" width="8.28515625" style="45" bestFit="1" customWidth="1"/>
    <col min="18" max="19" width="8.28515625" style="45" customWidth="1"/>
    <col min="20" max="20" width="4" style="44" bestFit="1" customWidth="1"/>
    <col min="21" max="21" width="52.28515625" style="44" bestFit="1" customWidth="1"/>
    <col min="22" max="16384" width="8.85546875" style="44"/>
  </cols>
  <sheetData>
    <row r="1" spans="1:21" x14ac:dyDescent="0.25">
      <c r="A1" s="48" t="s">
        <v>793</v>
      </c>
    </row>
    <row r="2" spans="1:21" x14ac:dyDescent="0.25">
      <c r="A2" s="45" t="s">
        <v>792</v>
      </c>
    </row>
    <row r="3" spans="1:21" s="100" customFormat="1" x14ac:dyDescent="0.25">
      <c r="A3" s="104" t="s">
        <v>791</v>
      </c>
      <c r="B3" s="106" t="s">
        <v>790</v>
      </c>
      <c r="C3" s="106" t="s">
        <v>789</v>
      </c>
      <c r="D3" s="105" t="s">
        <v>4</v>
      </c>
      <c r="E3" s="104" t="s">
        <v>788</v>
      </c>
      <c r="F3" s="104" t="s">
        <v>787</v>
      </c>
      <c r="G3" s="104" t="s">
        <v>786</v>
      </c>
      <c r="H3" s="104" t="s">
        <v>785</v>
      </c>
      <c r="I3" s="104" t="s">
        <v>784</v>
      </c>
      <c r="J3" s="104" t="s">
        <v>783</v>
      </c>
      <c r="K3" s="104" t="s">
        <v>782</v>
      </c>
      <c r="L3" s="104" t="s">
        <v>781</v>
      </c>
      <c r="M3" s="104" t="s">
        <v>780</v>
      </c>
      <c r="N3" s="104" t="s">
        <v>779</v>
      </c>
      <c r="O3" s="104" t="s">
        <v>778</v>
      </c>
      <c r="P3" s="104" t="s">
        <v>777</v>
      </c>
      <c r="Q3" s="104" t="s">
        <v>776</v>
      </c>
      <c r="R3" s="103" t="s">
        <v>775</v>
      </c>
      <c r="S3" s="103" t="s">
        <v>774</v>
      </c>
      <c r="T3" s="102" t="s">
        <v>773</v>
      </c>
      <c r="U3" s="101" t="s">
        <v>772</v>
      </c>
    </row>
    <row r="4" spans="1:21" x14ac:dyDescent="0.25">
      <c r="A4" s="84" t="s">
        <v>8</v>
      </c>
      <c r="B4" s="85"/>
      <c r="C4" s="85"/>
      <c r="D4" s="84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99"/>
      <c r="S4" s="99"/>
      <c r="T4" s="98"/>
      <c r="U4" s="80"/>
    </row>
    <row r="5" spans="1:21" x14ac:dyDescent="0.25">
      <c r="A5" s="65" t="s">
        <v>771</v>
      </c>
      <c r="B5" s="61">
        <v>37.824250000000006</v>
      </c>
      <c r="C5" s="61">
        <v>73.435694444444451</v>
      </c>
      <c r="D5" s="60">
        <v>4018</v>
      </c>
      <c r="F5" s="45" t="s">
        <v>517</v>
      </c>
      <c r="G5" s="45" t="s">
        <v>770</v>
      </c>
      <c r="I5" s="45">
        <v>88</v>
      </c>
      <c r="T5" s="57"/>
      <c r="U5" s="56" t="s">
        <v>769</v>
      </c>
    </row>
    <row r="6" spans="1:21" x14ac:dyDescent="0.25">
      <c r="A6" s="65" t="s">
        <v>768</v>
      </c>
      <c r="B6" s="61">
        <v>37.808500000000002</v>
      </c>
      <c r="C6" s="61">
        <v>73.42838888888889</v>
      </c>
      <c r="D6" s="60">
        <v>3976</v>
      </c>
      <c r="F6" s="45" t="s">
        <v>767</v>
      </c>
      <c r="G6" s="45" t="s">
        <v>766</v>
      </c>
      <c r="L6" s="45">
        <v>106.6</v>
      </c>
      <c r="T6" s="57"/>
      <c r="U6" s="56" t="s">
        <v>89</v>
      </c>
    </row>
    <row r="7" spans="1:21" x14ac:dyDescent="0.25">
      <c r="A7" s="65" t="s">
        <v>765</v>
      </c>
      <c r="B7" s="61">
        <v>37.774138888888892</v>
      </c>
      <c r="C7" s="61">
        <v>73.248527777777781</v>
      </c>
      <c r="D7" s="60">
        <v>3960</v>
      </c>
      <c r="F7" s="45" t="s">
        <v>258</v>
      </c>
      <c r="G7" s="45" t="s">
        <v>764</v>
      </c>
      <c r="T7" s="57"/>
      <c r="U7" s="56" t="s">
        <v>16</v>
      </c>
    </row>
    <row r="8" spans="1:21" x14ac:dyDescent="0.25">
      <c r="A8" s="65" t="s">
        <v>763</v>
      </c>
      <c r="B8" s="61">
        <v>37.929277777777777</v>
      </c>
      <c r="C8" s="61">
        <v>72.915805555555551</v>
      </c>
      <c r="D8" s="60">
        <v>4051</v>
      </c>
      <c r="K8" s="45">
        <v>105</v>
      </c>
      <c r="T8" s="57"/>
      <c r="U8" s="56" t="s">
        <v>762</v>
      </c>
    </row>
    <row r="9" spans="1:21" ht="17.25" x14ac:dyDescent="0.25">
      <c r="A9" s="65" t="s">
        <v>761</v>
      </c>
      <c r="B9" s="61">
        <v>37.908416666666668</v>
      </c>
      <c r="C9" s="61">
        <v>72.947638888888889</v>
      </c>
      <c r="D9" s="60">
        <v>4243</v>
      </c>
      <c r="K9" s="45" t="s">
        <v>760</v>
      </c>
      <c r="M9" s="45">
        <v>107</v>
      </c>
      <c r="T9" s="57"/>
      <c r="U9" s="56" t="s">
        <v>759</v>
      </c>
    </row>
    <row r="10" spans="1:21" ht="17.25" x14ac:dyDescent="0.25">
      <c r="A10" s="65" t="s">
        <v>758</v>
      </c>
      <c r="B10" s="61">
        <v>37.894388888888891</v>
      </c>
      <c r="C10" s="61">
        <v>72.956888888888898</v>
      </c>
      <c r="D10" s="60">
        <v>4314</v>
      </c>
      <c r="F10" s="64" t="s">
        <v>757</v>
      </c>
      <c r="G10" s="64">
        <v>56.9</v>
      </c>
      <c r="H10" s="45" t="s">
        <v>756</v>
      </c>
      <c r="K10" s="45" t="s">
        <v>755</v>
      </c>
      <c r="M10" s="45">
        <v>105</v>
      </c>
      <c r="O10" s="63" t="s">
        <v>754</v>
      </c>
      <c r="T10" s="57"/>
      <c r="U10" s="56" t="s">
        <v>753</v>
      </c>
    </row>
    <row r="11" spans="1:21" x14ac:dyDescent="0.25">
      <c r="A11" s="65" t="s">
        <v>752</v>
      </c>
      <c r="B11" s="61">
        <v>37.780444444444441</v>
      </c>
      <c r="C11" s="61">
        <v>72.876416666666671</v>
      </c>
      <c r="D11" s="60">
        <v>3781</v>
      </c>
      <c r="G11" s="64">
        <v>64.2</v>
      </c>
      <c r="H11" s="45" t="s">
        <v>751</v>
      </c>
      <c r="K11" s="45">
        <v>106</v>
      </c>
      <c r="M11" s="45">
        <v>104.2</v>
      </c>
      <c r="P11" s="45">
        <v>112.5</v>
      </c>
      <c r="T11" s="57"/>
      <c r="U11" s="56" t="s">
        <v>750</v>
      </c>
    </row>
    <row r="12" spans="1:21" x14ac:dyDescent="0.25">
      <c r="A12" s="65" t="s">
        <v>749</v>
      </c>
      <c r="B12" s="61">
        <v>37.771722222222223</v>
      </c>
      <c r="C12" s="61">
        <v>72.966944444444451</v>
      </c>
      <c r="D12" s="60">
        <v>3743</v>
      </c>
      <c r="F12" s="64" t="s">
        <v>337</v>
      </c>
      <c r="T12" s="57"/>
      <c r="U12" s="56" t="s">
        <v>748</v>
      </c>
    </row>
    <row r="13" spans="1:21" x14ac:dyDescent="0.25">
      <c r="A13" s="65" t="s">
        <v>747</v>
      </c>
      <c r="B13" s="61">
        <v>37.734777777777779</v>
      </c>
      <c r="C13" s="61">
        <v>72.995972222222221</v>
      </c>
      <c r="D13" s="60">
        <v>3795</v>
      </c>
      <c r="G13" s="45" t="s">
        <v>746</v>
      </c>
      <c r="M13" s="45">
        <v>96.8</v>
      </c>
      <c r="T13" s="57"/>
      <c r="U13" s="56" t="s">
        <v>745</v>
      </c>
    </row>
    <row r="14" spans="1:21" x14ac:dyDescent="0.25">
      <c r="A14" s="58" t="s">
        <v>744</v>
      </c>
      <c r="B14" s="47">
        <v>37.974220000000003</v>
      </c>
      <c r="C14" s="47">
        <v>73.39273</v>
      </c>
      <c r="D14" s="46">
        <v>4453</v>
      </c>
      <c r="G14" s="45" t="s">
        <v>397</v>
      </c>
      <c r="L14" s="45">
        <v>102.4</v>
      </c>
      <c r="P14" s="45">
        <v>117.3</v>
      </c>
      <c r="T14" s="57"/>
      <c r="U14" s="56" t="s">
        <v>648</v>
      </c>
    </row>
    <row r="15" spans="1:21" x14ac:dyDescent="0.25">
      <c r="A15" s="58" t="s">
        <v>743</v>
      </c>
      <c r="B15" s="47">
        <v>37.779589999999999</v>
      </c>
      <c r="C15" s="47">
        <v>73.583560000000006</v>
      </c>
      <c r="D15" s="46">
        <v>4297</v>
      </c>
      <c r="F15" s="45" t="s">
        <v>442</v>
      </c>
      <c r="L15" s="45">
        <v>116.2</v>
      </c>
      <c r="P15" s="45">
        <v>117.5</v>
      </c>
      <c r="T15" s="57"/>
      <c r="U15" s="56" t="s">
        <v>648</v>
      </c>
    </row>
    <row r="16" spans="1:21" x14ac:dyDescent="0.25">
      <c r="A16" s="58" t="s">
        <v>742</v>
      </c>
      <c r="B16" s="47">
        <v>37.69849</v>
      </c>
      <c r="C16" s="47">
        <v>73.593639999999994</v>
      </c>
      <c r="D16" s="46">
        <v>4316</v>
      </c>
      <c r="G16" s="45" t="s">
        <v>741</v>
      </c>
      <c r="L16" s="45">
        <v>106.5</v>
      </c>
      <c r="T16" s="57"/>
      <c r="U16" s="56" t="s">
        <v>648</v>
      </c>
    </row>
    <row r="17" spans="1:31" ht="17.25" x14ac:dyDescent="0.25">
      <c r="A17" s="58" t="s">
        <v>740</v>
      </c>
      <c r="B17" s="47">
        <v>37.757620000000003</v>
      </c>
      <c r="C17" s="47">
        <v>73.77431</v>
      </c>
      <c r="D17" s="46">
        <v>4395</v>
      </c>
      <c r="G17" s="96" t="s">
        <v>739</v>
      </c>
      <c r="T17" s="57"/>
      <c r="U17" s="56" t="s">
        <v>738</v>
      </c>
    </row>
    <row r="18" spans="1:31" x14ac:dyDescent="0.25">
      <c r="A18" s="58" t="s">
        <v>737</v>
      </c>
      <c r="B18" s="47">
        <v>37.902650000000001</v>
      </c>
      <c r="C18" s="47">
        <v>73.730099999999993</v>
      </c>
      <c r="D18" s="46">
        <v>4229</v>
      </c>
      <c r="E18" s="49" t="s">
        <v>736</v>
      </c>
      <c r="G18" s="96" t="s">
        <v>735</v>
      </c>
      <c r="P18" s="96" t="s">
        <v>734</v>
      </c>
      <c r="T18" s="57"/>
      <c r="U18" s="56" t="s">
        <v>733</v>
      </c>
    </row>
    <row r="19" spans="1:31" x14ac:dyDescent="0.25">
      <c r="A19" s="65" t="s">
        <v>732</v>
      </c>
      <c r="B19" s="47">
        <v>37.783982999999999</v>
      </c>
      <c r="C19" s="47">
        <v>73.959282999999999</v>
      </c>
      <c r="D19" s="46">
        <v>4283</v>
      </c>
      <c r="E19" s="96" t="s">
        <v>731</v>
      </c>
      <c r="G19" s="96" t="s">
        <v>730</v>
      </c>
      <c r="P19" s="96" t="s">
        <v>729</v>
      </c>
      <c r="T19" s="57"/>
      <c r="U19" s="56" t="s">
        <v>728</v>
      </c>
    </row>
    <row r="20" spans="1:31" ht="17.25" x14ac:dyDescent="0.25">
      <c r="A20" s="65" t="s">
        <v>727</v>
      </c>
      <c r="B20" s="47">
        <v>37.843859999999999</v>
      </c>
      <c r="C20" s="47">
        <v>74.096810000000005</v>
      </c>
      <c r="D20" s="46">
        <v>4275</v>
      </c>
      <c r="E20" s="96" t="s">
        <v>726</v>
      </c>
      <c r="T20" s="57"/>
      <c r="U20" s="56" t="s">
        <v>725</v>
      </c>
    </row>
    <row r="21" spans="1:31" ht="17.25" x14ac:dyDescent="0.25">
      <c r="A21" s="97" t="s">
        <v>724</v>
      </c>
      <c r="B21" s="54">
        <v>37.839632999999999</v>
      </c>
      <c r="C21" s="54">
        <v>74.088800000000006</v>
      </c>
      <c r="D21" s="53">
        <v>4221</v>
      </c>
      <c r="E21" s="52"/>
      <c r="F21" s="52"/>
      <c r="G21" s="52"/>
      <c r="H21" s="96" t="s">
        <v>723</v>
      </c>
      <c r="I21" s="52"/>
      <c r="J21" s="52"/>
      <c r="K21" s="52"/>
      <c r="L21" s="52"/>
      <c r="M21" s="52"/>
      <c r="N21" s="52"/>
      <c r="O21" s="52"/>
      <c r="P21" s="96" t="s">
        <v>722</v>
      </c>
      <c r="T21" s="57"/>
      <c r="U21" s="56" t="s">
        <v>721</v>
      </c>
    </row>
    <row r="22" spans="1:31" x14ac:dyDescent="0.25">
      <c r="A22" s="84" t="s">
        <v>720</v>
      </c>
      <c r="B22" s="85"/>
      <c r="C22" s="85"/>
      <c r="D22" s="84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2"/>
      <c r="S22" s="82"/>
      <c r="T22" s="81"/>
      <c r="U22" s="80"/>
    </row>
    <row r="23" spans="1:31" x14ac:dyDescent="0.25">
      <c r="A23" s="65" t="s">
        <v>719</v>
      </c>
      <c r="B23" s="61">
        <v>37.634266666666669</v>
      </c>
      <c r="C23" s="61">
        <v>73.079599999999999</v>
      </c>
      <c r="D23" s="60">
        <v>3876</v>
      </c>
      <c r="F23" s="64" t="s">
        <v>650</v>
      </c>
      <c r="P23" s="45">
        <v>18.100000000000001</v>
      </c>
      <c r="T23" s="57"/>
      <c r="U23" s="56" t="s">
        <v>718</v>
      </c>
    </row>
    <row r="24" spans="1:31" x14ac:dyDescent="0.25">
      <c r="A24" s="65" t="s">
        <v>717</v>
      </c>
      <c r="B24" s="92">
        <v>37.576666666666668</v>
      </c>
      <c r="C24" s="92">
        <v>73.003566666666671</v>
      </c>
      <c r="D24" s="60">
        <v>4182</v>
      </c>
      <c r="G24" s="64">
        <v>11.7</v>
      </c>
      <c r="K24" s="45" t="s">
        <v>716</v>
      </c>
      <c r="T24" s="57"/>
      <c r="U24" s="56" t="s">
        <v>714</v>
      </c>
    </row>
    <row r="25" spans="1:31" x14ac:dyDescent="0.25">
      <c r="A25" s="65" t="s">
        <v>715</v>
      </c>
      <c r="B25" s="92">
        <v>37.576666666666668</v>
      </c>
      <c r="C25" s="92">
        <v>73.003566666666671</v>
      </c>
      <c r="D25" s="60">
        <v>4182</v>
      </c>
      <c r="I25" s="45">
        <v>14.7</v>
      </c>
      <c r="L25" s="45">
        <v>14.8</v>
      </c>
      <c r="T25" s="57"/>
      <c r="U25" s="56" t="s">
        <v>714</v>
      </c>
    </row>
    <row r="26" spans="1:31" x14ac:dyDescent="0.25">
      <c r="A26" s="65" t="s">
        <v>713</v>
      </c>
      <c r="B26" s="92">
        <v>37.441111111111113</v>
      </c>
      <c r="C26" s="92">
        <v>73.081777777777774</v>
      </c>
      <c r="D26" s="60">
        <v>4288</v>
      </c>
      <c r="G26" s="45" t="s">
        <v>712</v>
      </c>
      <c r="T26" s="57"/>
      <c r="U26" s="56" t="s">
        <v>711</v>
      </c>
      <c r="Z26" s="47"/>
      <c r="AE26" s="47"/>
    </row>
    <row r="27" spans="1:31" x14ac:dyDescent="0.25">
      <c r="A27" s="65" t="s">
        <v>710</v>
      </c>
      <c r="B27" s="92">
        <v>37.441111111111113</v>
      </c>
      <c r="C27" s="92">
        <v>73.081777777777774</v>
      </c>
      <c r="D27" s="60">
        <v>4288</v>
      </c>
      <c r="K27" s="45">
        <v>13.9</v>
      </c>
      <c r="L27" s="45" t="s">
        <v>709</v>
      </c>
      <c r="T27" s="57"/>
      <c r="U27" s="56" t="s">
        <v>708</v>
      </c>
    </row>
    <row r="28" spans="1:31" x14ac:dyDescent="0.25">
      <c r="A28" s="65" t="s">
        <v>707</v>
      </c>
      <c r="B28" s="92">
        <v>37.512972222222224</v>
      </c>
      <c r="C28" s="92">
        <v>73.089666666666673</v>
      </c>
      <c r="D28" s="60">
        <v>4087</v>
      </c>
      <c r="G28" s="64">
        <v>9.6</v>
      </c>
      <c r="H28" s="49" t="s">
        <v>706</v>
      </c>
      <c r="J28" s="45">
        <v>9.1</v>
      </c>
      <c r="K28" s="45" t="s">
        <v>705</v>
      </c>
      <c r="T28" s="57"/>
      <c r="U28" s="56" t="s">
        <v>704</v>
      </c>
    </row>
    <row r="29" spans="1:31" x14ac:dyDescent="0.25">
      <c r="A29" s="65" t="s">
        <v>703</v>
      </c>
      <c r="B29" s="92">
        <v>37.512972222222224</v>
      </c>
      <c r="C29" s="92">
        <v>73.089666666666673</v>
      </c>
      <c r="D29" s="60">
        <v>4087</v>
      </c>
      <c r="F29" s="45" t="s">
        <v>702</v>
      </c>
      <c r="K29" s="45" t="s">
        <v>701</v>
      </c>
      <c r="P29" s="45">
        <v>20.7</v>
      </c>
      <c r="T29" s="57"/>
      <c r="U29" s="56" t="s">
        <v>700</v>
      </c>
    </row>
    <row r="30" spans="1:31" x14ac:dyDescent="0.25">
      <c r="A30" s="65" t="s">
        <v>699</v>
      </c>
      <c r="B30" s="61">
        <v>37.695833333333333</v>
      </c>
      <c r="C30" s="61">
        <v>73.570472222222222</v>
      </c>
      <c r="D30" s="60">
        <v>4094</v>
      </c>
      <c r="F30" s="45" t="s">
        <v>698</v>
      </c>
      <c r="K30" s="45" t="s">
        <v>695</v>
      </c>
      <c r="T30" s="57"/>
      <c r="U30" s="56" t="s">
        <v>697</v>
      </c>
    </row>
    <row r="31" spans="1:31" x14ac:dyDescent="0.25">
      <c r="A31" s="65" t="s">
        <v>696</v>
      </c>
      <c r="B31" s="61">
        <v>37.696916666666667</v>
      </c>
      <c r="C31" s="61">
        <v>73.548305555555558</v>
      </c>
      <c r="D31" s="60">
        <v>4063</v>
      </c>
      <c r="F31" s="64">
        <v>5.0999999999999996</v>
      </c>
      <c r="L31" s="45" t="s">
        <v>695</v>
      </c>
      <c r="T31" s="57"/>
      <c r="U31" s="56" t="s">
        <v>694</v>
      </c>
    </row>
    <row r="32" spans="1:31" x14ac:dyDescent="0.25">
      <c r="A32" s="65" t="s">
        <v>693</v>
      </c>
      <c r="B32" s="61">
        <v>37.696916666666667</v>
      </c>
      <c r="C32" s="61">
        <v>73.540444444444447</v>
      </c>
      <c r="D32" s="60">
        <v>4119</v>
      </c>
      <c r="F32" s="64">
        <v>11.1</v>
      </c>
      <c r="H32" s="45" t="s">
        <v>692</v>
      </c>
      <c r="K32" s="45" t="s">
        <v>691</v>
      </c>
      <c r="L32" s="45" t="s">
        <v>690</v>
      </c>
      <c r="P32" s="45">
        <v>19.100000000000001</v>
      </c>
      <c r="T32" s="57"/>
      <c r="U32" s="56" t="s">
        <v>689</v>
      </c>
    </row>
    <row r="33" spans="1:21" x14ac:dyDescent="0.25">
      <c r="A33" s="65" t="s">
        <v>688</v>
      </c>
      <c r="B33" s="61">
        <v>37.579194444444447</v>
      </c>
      <c r="C33" s="61">
        <v>73.797250000000005</v>
      </c>
      <c r="D33" s="60">
        <v>4403</v>
      </c>
      <c r="H33" s="45" t="s">
        <v>488</v>
      </c>
      <c r="P33" s="45">
        <v>20.9</v>
      </c>
      <c r="T33" s="57"/>
      <c r="U33" s="56" t="s">
        <v>687</v>
      </c>
    </row>
    <row r="34" spans="1:21" x14ac:dyDescent="0.25">
      <c r="A34" s="65" t="s">
        <v>76</v>
      </c>
      <c r="B34" s="61">
        <v>37.737694444444443</v>
      </c>
      <c r="C34" s="61">
        <v>73.456611111111116</v>
      </c>
      <c r="D34" s="60">
        <v>4540</v>
      </c>
      <c r="G34" s="64">
        <v>8.1999999999999993</v>
      </c>
      <c r="H34" s="49" t="s">
        <v>370</v>
      </c>
      <c r="K34" s="45" t="s">
        <v>686</v>
      </c>
      <c r="L34" s="45" t="s">
        <v>686</v>
      </c>
      <c r="T34" s="57"/>
      <c r="U34" s="56" t="s">
        <v>685</v>
      </c>
    </row>
    <row r="35" spans="1:21" ht="14.45" customHeight="1" x14ac:dyDescent="0.25">
      <c r="A35" s="65" t="s">
        <v>684</v>
      </c>
      <c r="B35" s="92">
        <v>37.672833333333337</v>
      </c>
      <c r="C35" s="92">
        <v>73.315916666666666</v>
      </c>
      <c r="D35" s="46">
        <v>4082</v>
      </c>
      <c r="F35" s="76" t="s">
        <v>683</v>
      </c>
      <c r="G35" s="45" t="s">
        <v>478</v>
      </c>
      <c r="K35" s="45" t="s">
        <v>682</v>
      </c>
      <c r="L35" s="45" t="s">
        <v>681</v>
      </c>
      <c r="P35" s="45" t="s">
        <v>680</v>
      </c>
      <c r="T35" s="57"/>
      <c r="U35" s="56" t="s">
        <v>679</v>
      </c>
    </row>
    <row r="36" spans="1:21" x14ac:dyDescent="0.25">
      <c r="A36" s="65" t="s">
        <v>678</v>
      </c>
      <c r="B36" s="92">
        <v>37.672833333333337</v>
      </c>
      <c r="C36" s="92">
        <v>73.315916666666666</v>
      </c>
      <c r="D36" s="46">
        <v>4082</v>
      </c>
      <c r="F36" s="89" t="s">
        <v>258</v>
      </c>
      <c r="K36" s="45" t="s">
        <v>677</v>
      </c>
      <c r="P36" s="45">
        <v>107.6</v>
      </c>
      <c r="T36" s="57"/>
      <c r="U36" s="56" t="s">
        <v>676</v>
      </c>
    </row>
    <row r="37" spans="1:21" x14ac:dyDescent="0.25">
      <c r="A37" s="65" t="s">
        <v>675</v>
      </c>
      <c r="B37" s="92">
        <v>37.672833333333337</v>
      </c>
      <c r="C37" s="92">
        <v>73.315916666666666</v>
      </c>
      <c r="D37" s="46">
        <v>4082</v>
      </c>
      <c r="F37" s="95" t="s">
        <v>478</v>
      </c>
      <c r="P37" s="45" t="s">
        <v>674</v>
      </c>
      <c r="T37" s="57"/>
      <c r="U37" s="56" t="s">
        <v>673</v>
      </c>
    </row>
    <row r="38" spans="1:21" x14ac:dyDescent="0.25">
      <c r="A38" s="65" t="s">
        <v>672</v>
      </c>
      <c r="B38" s="92">
        <v>37.672833333333337</v>
      </c>
      <c r="C38" s="92">
        <v>73.048000000000002</v>
      </c>
      <c r="D38" s="60">
        <v>3878</v>
      </c>
      <c r="L38" s="45" t="s">
        <v>671</v>
      </c>
      <c r="P38" s="45">
        <v>19.2</v>
      </c>
      <c r="T38" s="57"/>
      <c r="U38" s="56" t="s">
        <v>670</v>
      </c>
    </row>
    <row r="39" spans="1:21" x14ac:dyDescent="0.25">
      <c r="A39" s="65" t="s">
        <v>669</v>
      </c>
      <c r="B39" s="92">
        <v>37.672833333333337</v>
      </c>
      <c r="C39" s="92">
        <v>73.048000000000002</v>
      </c>
      <c r="D39" s="60">
        <v>3878</v>
      </c>
      <c r="F39" s="64">
        <v>10.4</v>
      </c>
      <c r="K39" s="45" t="s">
        <v>668</v>
      </c>
      <c r="T39" s="57"/>
      <c r="U39" s="56" t="s">
        <v>667</v>
      </c>
    </row>
    <row r="40" spans="1:21" x14ac:dyDescent="0.25">
      <c r="A40" s="65" t="s">
        <v>90</v>
      </c>
      <c r="B40" s="61">
        <v>37.697055555555558</v>
      </c>
      <c r="C40" s="61">
        <v>72.900750000000002</v>
      </c>
      <c r="D40" s="60">
        <v>4417</v>
      </c>
      <c r="F40" s="64">
        <v>7.4</v>
      </c>
      <c r="K40" s="45" t="s">
        <v>666</v>
      </c>
      <c r="L40" s="45" t="s">
        <v>665</v>
      </c>
      <c r="P40" s="45">
        <v>19.5</v>
      </c>
      <c r="T40" s="57"/>
      <c r="U40" s="56" t="s">
        <v>664</v>
      </c>
    </row>
    <row r="41" spans="1:21" x14ac:dyDescent="0.25">
      <c r="A41" s="58" t="s">
        <v>663</v>
      </c>
      <c r="B41" s="61">
        <v>37.686309999999999</v>
      </c>
      <c r="C41" s="61">
        <v>73.450890000000001</v>
      </c>
      <c r="D41" s="60">
        <v>4652</v>
      </c>
      <c r="P41" s="45">
        <v>16.7</v>
      </c>
      <c r="T41" s="57"/>
      <c r="U41" s="56" t="s">
        <v>662</v>
      </c>
    </row>
    <row r="42" spans="1:21" x14ac:dyDescent="0.25">
      <c r="A42" s="58" t="s">
        <v>661</v>
      </c>
      <c r="B42" s="47">
        <v>37.569789999999998</v>
      </c>
      <c r="C42" s="47">
        <v>73.495059999999995</v>
      </c>
      <c r="D42" s="46">
        <v>4365</v>
      </c>
      <c r="G42" s="45" t="s">
        <v>400</v>
      </c>
      <c r="K42" s="45" t="s">
        <v>660</v>
      </c>
      <c r="P42" s="45">
        <v>111.2</v>
      </c>
      <c r="T42" s="57"/>
      <c r="U42" s="56" t="s">
        <v>350</v>
      </c>
    </row>
    <row r="43" spans="1:21" x14ac:dyDescent="0.25">
      <c r="A43" s="58" t="s">
        <v>659</v>
      </c>
      <c r="B43" s="47">
        <v>37.569789999999998</v>
      </c>
      <c r="C43" s="47">
        <v>73.495059999999995</v>
      </c>
      <c r="D43" s="46">
        <v>4365</v>
      </c>
      <c r="P43" s="45" t="s">
        <v>658</v>
      </c>
      <c r="T43" s="57"/>
      <c r="U43" s="56" t="s">
        <v>657</v>
      </c>
    </row>
    <row r="44" spans="1:21" x14ac:dyDescent="0.25">
      <c r="A44" s="58" t="s">
        <v>656</v>
      </c>
      <c r="B44" s="47">
        <v>37.642800000000001</v>
      </c>
      <c r="C44" s="47">
        <v>73.551850000000002</v>
      </c>
      <c r="D44" s="46">
        <v>4332</v>
      </c>
      <c r="G44" s="45" t="s">
        <v>394</v>
      </c>
      <c r="K44" s="45" t="s">
        <v>655</v>
      </c>
      <c r="T44" s="57"/>
      <c r="U44" s="56" t="s">
        <v>481</v>
      </c>
    </row>
    <row r="45" spans="1:21" x14ac:dyDescent="0.25">
      <c r="A45" s="58" t="s">
        <v>654</v>
      </c>
      <c r="B45" s="47">
        <v>37.619149999999998</v>
      </c>
      <c r="C45" s="47">
        <v>73.537980000000005</v>
      </c>
      <c r="D45" s="46">
        <v>4329</v>
      </c>
      <c r="G45" s="45" t="s">
        <v>605</v>
      </c>
      <c r="K45" s="45" t="s">
        <v>653</v>
      </c>
      <c r="T45" s="57"/>
      <c r="U45" s="56" t="s">
        <v>652</v>
      </c>
    </row>
    <row r="46" spans="1:21" x14ac:dyDescent="0.25">
      <c r="A46" s="58" t="s">
        <v>651</v>
      </c>
      <c r="B46" s="47">
        <v>37.541310000000003</v>
      </c>
      <c r="C46" s="47">
        <v>73.924909999999997</v>
      </c>
      <c r="D46" s="46">
        <v>4664</v>
      </c>
      <c r="F46" s="45" t="s">
        <v>650</v>
      </c>
      <c r="L46" s="45" t="s">
        <v>649</v>
      </c>
      <c r="T46" s="57"/>
      <c r="U46" s="56" t="s">
        <v>648</v>
      </c>
    </row>
    <row r="47" spans="1:21" x14ac:dyDescent="0.25">
      <c r="A47" s="58" t="s">
        <v>647</v>
      </c>
      <c r="B47" s="47">
        <v>37.528509999999997</v>
      </c>
      <c r="C47" s="47">
        <v>73.597570000000005</v>
      </c>
      <c r="D47" s="46">
        <v>4665</v>
      </c>
      <c r="F47" s="45" t="s">
        <v>646</v>
      </c>
      <c r="L47" s="45" t="s">
        <v>645</v>
      </c>
      <c r="P47" s="45">
        <v>20.3</v>
      </c>
      <c r="T47" s="57"/>
      <c r="U47" s="56" t="s">
        <v>623</v>
      </c>
    </row>
    <row r="48" spans="1:21" ht="17.25" x14ac:dyDescent="0.25">
      <c r="A48" s="58" t="s">
        <v>112</v>
      </c>
      <c r="B48" s="47">
        <v>37.566229999999997</v>
      </c>
      <c r="C48" s="47">
        <v>73.812759999999997</v>
      </c>
      <c r="D48" s="46">
        <v>4973</v>
      </c>
      <c r="I48" s="45" t="s">
        <v>644</v>
      </c>
      <c r="K48" s="45" t="s">
        <v>643</v>
      </c>
      <c r="L48" s="45" t="s">
        <v>642</v>
      </c>
      <c r="T48" s="57"/>
      <c r="U48" s="56" t="s">
        <v>111</v>
      </c>
    </row>
    <row r="49" spans="1:21" x14ac:dyDescent="0.25">
      <c r="A49" s="58" t="s">
        <v>117</v>
      </c>
      <c r="B49" s="47">
        <v>37.54316</v>
      </c>
      <c r="C49" s="47">
        <v>73.838899999999995</v>
      </c>
      <c r="D49" s="46">
        <v>4653</v>
      </c>
      <c r="G49" s="45" t="s">
        <v>628</v>
      </c>
      <c r="T49" s="57"/>
      <c r="U49" s="56" t="s">
        <v>641</v>
      </c>
    </row>
    <row r="50" spans="1:21" x14ac:dyDescent="0.25">
      <c r="A50" s="58" t="s">
        <v>640</v>
      </c>
      <c r="B50" s="47">
        <v>37.549590000000002</v>
      </c>
      <c r="C50" s="47">
        <v>73.391829999999999</v>
      </c>
      <c r="D50" s="46">
        <v>4533</v>
      </c>
      <c r="F50" s="45" t="s">
        <v>639</v>
      </c>
      <c r="P50" s="45">
        <v>19.100000000000001</v>
      </c>
      <c r="T50" s="57"/>
      <c r="U50" s="56" t="s">
        <v>623</v>
      </c>
    </row>
    <row r="51" spans="1:21" x14ac:dyDescent="0.25">
      <c r="A51" s="58" t="s">
        <v>638</v>
      </c>
      <c r="B51" s="47">
        <v>37.570639999999997</v>
      </c>
      <c r="C51" s="47">
        <v>73.683179999999993</v>
      </c>
      <c r="D51" s="46">
        <v>4482</v>
      </c>
      <c r="L51" s="45" t="s">
        <v>637</v>
      </c>
      <c r="T51" s="57"/>
      <c r="U51" s="56" t="s">
        <v>636</v>
      </c>
    </row>
    <row r="52" spans="1:21" x14ac:dyDescent="0.25">
      <c r="A52" s="58" t="s">
        <v>635</v>
      </c>
      <c r="B52" s="47">
        <v>37.538649999999997</v>
      </c>
      <c r="C52" s="47">
        <v>73.673010000000005</v>
      </c>
      <c r="D52" s="46">
        <v>4802</v>
      </c>
      <c r="F52" s="45" t="s">
        <v>634</v>
      </c>
      <c r="G52" s="45" t="s">
        <v>618</v>
      </c>
      <c r="L52" s="45" t="s">
        <v>633</v>
      </c>
      <c r="P52" s="45">
        <v>20.3</v>
      </c>
      <c r="T52" s="57"/>
      <c r="U52" s="56" t="s">
        <v>632</v>
      </c>
    </row>
    <row r="53" spans="1:21" x14ac:dyDescent="0.25">
      <c r="A53" s="58" t="s">
        <v>631</v>
      </c>
      <c r="B53" s="47">
        <v>37.517330000000001</v>
      </c>
      <c r="C53" s="47">
        <v>73.955150000000003</v>
      </c>
      <c r="D53" s="46">
        <v>5003</v>
      </c>
      <c r="F53" s="45" t="s">
        <v>630</v>
      </c>
      <c r="T53" s="57"/>
      <c r="U53" s="56" t="s">
        <v>629</v>
      </c>
    </row>
    <row r="54" spans="1:21" ht="17.25" x14ac:dyDescent="0.25">
      <c r="A54" s="58" t="s">
        <v>127</v>
      </c>
      <c r="B54" s="47">
        <v>37.768160000000002</v>
      </c>
      <c r="C54" s="47">
        <v>72.747889999999998</v>
      </c>
      <c r="D54" s="46">
        <v>4116</v>
      </c>
      <c r="G54" s="45" t="s">
        <v>628</v>
      </c>
      <c r="L54" s="45" t="s">
        <v>627</v>
      </c>
      <c r="T54" s="57"/>
      <c r="U54" s="56" t="s">
        <v>626</v>
      </c>
    </row>
    <row r="55" spans="1:21" x14ac:dyDescent="0.25">
      <c r="A55" s="58" t="s">
        <v>625</v>
      </c>
      <c r="B55" s="47">
        <v>37.544379999999997</v>
      </c>
      <c r="C55" s="47">
        <v>73.355469999999997</v>
      </c>
      <c r="D55" s="46">
        <v>4790</v>
      </c>
      <c r="L55" s="45" t="s">
        <v>624</v>
      </c>
      <c r="P55" s="45" t="s">
        <v>424</v>
      </c>
      <c r="T55" s="57"/>
      <c r="U55" s="56" t="s">
        <v>623</v>
      </c>
    </row>
    <row r="56" spans="1:21" x14ac:dyDescent="0.25">
      <c r="A56" s="58" t="s">
        <v>622</v>
      </c>
      <c r="B56" s="47">
        <v>37.512210000000003</v>
      </c>
      <c r="C56" s="47">
        <v>73.412639999999996</v>
      </c>
      <c r="D56" s="46">
        <v>5007</v>
      </c>
      <c r="E56" s="49" t="s">
        <v>621</v>
      </c>
      <c r="G56" s="45" t="s">
        <v>613</v>
      </c>
      <c r="T56" s="57"/>
      <c r="U56" s="56" t="s">
        <v>620</v>
      </c>
    </row>
    <row r="57" spans="1:21" x14ac:dyDescent="0.25">
      <c r="A57" s="58" t="s">
        <v>619</v>
      </c>
      <c r="B57" s="47">
        <v>37.480690000000003</v>
      </c>
      <c r="C57" s="47">
        <v>73.533010000000004</v>
      </c>
      <c r="D57" s="46">
        <v>4354</v>
      </c>
      <c r="G57" s="45" t="s">
        <v>618</v>
      </c>
      <c r="L57" s="45" t="s">
        <v>384</v>
      </c>
      <c r="T57" s="57"/>
      <c r="U57" s="56" t="s">
        <v>617</v>
      </c>
    </row>
    <row r="58" spans="1:21" x14ac:dyDescent="0.25">
      <c r="A58" s="58" t="s">
        <v>616</v>
      </c>
      <c r="B58" s="47">
        <v>37.516550000000002</v>
      </c>
      <c r="C58" s="47">
        <v>73.554239999999993</v>
      </c>
      <c r="D58" s="46">
        <v>4532</v>
      </c>
      <c r="G58" s="45" t="s">
        <v>340</v>
      </c>
      <c r="L58" s="45" t="s">
        <v>615</v>
      </c>
      <c r="T58" s="57"/>
      <c r="U58" s="56" t="s">
        <v>437</v>
      </c>
    </row>
    <row r="59" spans="1:21" x14ac:dyDescent="0.25">
      <c r="A59" s="58" t="s">
        <v>614</v>
      </c>
      <c r="B59" s="47">
        <v>37.482520000000001</v>
      </c>
      <c r="C59" s="47">
        <v>73.490930000000006</v>
      </c>
      <c r="D59" s="46">
        <v>4242</v>
      </c>
      <c r="G59" s="45" t="s">
        <v>613</v>
      </c>
      <c r="T59" s="57"/>
      <c r="U59" s="56" t="s">
        <v>105</v>
      </c>
    </row>
    <row r="60" spans="1:21" x14ac:dyDescent="0.25">
      <c r="A60" s="58" t="s">
        <v>612</v>
      </c>
      <c r="B60" s="47">
        <v>37.512120000000003</v>
      </c>
      <c r="C60" s="47">
        <v>73.950869999999995</v>
      </c>
      <c r="D60" s="46">
        <v>4800</v>
      </c>
      <c r="G60" s="45" t="s">
        <v>611</v>
      </c>
      <c r="L60" s="45" t="s">
        <v>610</v>
      </c>
      <c r="T60" s="57"/>
      <c r="U60" s="56" t="s">
        <v>437</v>
      </c>
    </row>
    <row r="61" spans="1:21" x14ac:dyDescent="0.25">
      <c r="A61" s="58" t="s">
        <v>139</v>
      </c>
      <c r="B61" s="47">
        <v>37.730960000000003</v>
      </c>
      <c r="C61" s="47">
        <v>73.097390000000004</v>
      </c>
      <c r="D61" s="46">
        <v>3857</v>
      </c>
      <c r="T61" s="57" t="s">
        <v>256</v>
      </c>
      <c r="U61" s="56" t="s">
        <v>138</v>
      </c>
    </row>
    <row r="62" spans="1:21" x14ac:dyDescent="0.25">
      <c r="A62" s="58" t="s">
        <v>609</v>
      </c>
      <c r="B62" s="47">
        <v>37.621450000000003</v>
      </c>
      <c r="C62" s="47">
        <v>73.480909999999994</v>
      </c>
      <c r="D62" s="46">
        <v>4496</v>
      </c>
      <c r="P62" s="45">
        <v>110.2</v>
      </c>
      <c r="T62" s="57"/>
      <c r="U62" s="56" t="s">
        <v>608</v>
      </c>
    </row>
    <row r="63" spans="1:21" x14ac:dyDescent="0.25">
      <c r="A63" s="58" t="s">
        <v>607</v>
      </c>
      <c r="B63" s="47">
        <v>37.621450000000003</v>
      </c>
      <c r="C63" s="47">
        <v>73.480909999999994</v>
      </c>
      <c r="D63" s="46">
        <v>4496</v>
      </c>
      <c r="P63" s="45">
        <v>20.6</v>
      </c>
      <c r="T63" s="57"/>
      <c r="U63" s="56" t="s">
        <v>606</v>
      </c>
    </row>
    <row r="64" spans="1:21" ht="17.25" x14ac:dyDescent="0.25">
      <c r="A64" s="58" t="s">
        <v>152</v>
      </c>
      <c r="B64" s="47">
        <v>37.726030000000002</v>
      </c>
      <c r="C64" s="47">
        <v>72.862380000000002</v>
      </c>
      <c r="D64" s="46">
        <v>4255</v>
      </c>
      <c r="G64" s="45" t="s">
        <v>605</v>
      </c>
      <c r="I64" s="45" t="s">
        <v>604</v>
      </c>
      <c r="L64" s="45" t="s">
        <v>603</v>
      </c>
      <c r="T64" s="57"/>
      <c r="U64" s="56" t="s">
        <v>602</v>
      </c>
    </row>
    <row r="65" spans="1:21" x14ac:dyDescent="0.25">
      <c r="A65" s="83" t="s">
        <v>601</v>
      </c>
      <c r="B65" s="85"/>
      <c r="C65" s="85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2"/>
      <c r="S65" s="82"/>
      <c r="T65" s="93"/>
      <c r="U65" s="80"/>
    </row>
    <row r="66" spans="1:21" x14ac:dyDescent="0.25">
      <c r="A66" s="65" t="s">
        <v>600</v>
      </c>
      <c r="B66" s="61">
        <v>37.487133333333333</v>
      </c>
      <c r="C66" s="61">
        <v>72.749866666666662</v>
      </c>
      <c r="D66" s="60">
        <v>4206</v>
      </c>
      <c r="F66" s="64">
        <v>27</v>
      </c>
      <c r="K66" s="64" t="s">
        <v>599</v>
      </c>
      <c r="T66" s="57"/>
      <c r="U66" s="56" t="s">
        <v>16</v>
      </c>
    </row>
    <row r="67" spans="1:21" x14ac:dyDescent="0.25">
      <c r="A67" s="65" t="s">
        <v>598</v>
      </c>
      <c r="B67" s="61">
        <v>37.476433333333333</v>
      </c>
      <c r="C67" s="61">
        <v>72.727833333333336</v>
      </c>
      <c r="D67" s="60">
        <v>3955</v>
      </c>
      <c r="F67" s="64">
        <v>21.2</v>
      </c>
      <c r="K67" s="64">
        <v>104.5</v>
      </c>
      <c r="T67" s="57"/>
      <c r="U67" s="56" t="s">
        <v>16</v>
      </c>
    </row>
    <row r="68" spans="1:21" x14ac:dyDescent="0.25">
      <c r="A68" s="65" t="s">
        <v>597</v>
      </c>
      <c r="B68" s="61">
        <v>37.472766666666665</v>
      </c>
      <c r="C68" s="61">
        <v>72.60626666666667</v>
      </c>
      <c r="D68" s="60">
        <v>4288</v>
      </c>
      <c r="F68" s="64">
        <v>15.9</v>
      </c>
      <c r="H68" s="64">
        <v>39.1</v>
      </c>
      <c r="K68" s="45">
        <v>83.2</v>
      </c>
      <c r="O68" s="45">
        <v>108.8</v>
      </c>
      <c r="P68" s="45" t="s">
        <v>596</v>
      </c>
      <c r="T68" s="57"/>
      <c r="U68" s="56" t="s">
        <v>595</v>
      </c>
    </row>
    <row r="69" spans="1:21" x14ac:dyDescent="0.25">
      <c r="A69" s="65" t="s">
        <v>594</v>
      </c>
      <c r="B69" s="61">
        <v>37.55715</v>
      </c>
      <c r="C69" s="61">
        <v>72.658383333333333</v>
      </c>
      <c r="D69" s="60">
        <v>3716</v>
      </c>
      <c r="F69" s="64">
        <v>15.5</v>
      </c>
      <c r="G69" s="64">
        <v>25.8</v>
      </c>
      <c r="H69" s="45" t="s">
        <v>593</v>
      </c>
      <c r="J69" s="45" t="s">
        <v>592</v>
      </c>
      <c r="K69" s="64">
        <v>101</v>
      </c>
      <c r="T69" s="57"/>
      <c r="U69" s="56" t="s">
        <v>16</v>
      </c>
    </row>
    <row r="70" spans="1:21" ht="17.25" x14ac:dyDescent="0.25">
      <c r="A70" s="65" t="s">
        <v>591</v>
      </c>
      <c r="B70" s="61">
        <v>37.5000833</v>
      </c>
      <c r="C70" s="61">
        <v>72.827516700000004</v>
      </c>
      <c r="D70" s="60">
        <v>4228</v>
      </c>
      <c r="G70" s="64">
        <v>40.700000000000003</v>
      </c>
      <c r="H70" s="45" t="s">
        <v>590</v>
      </c>
      <c r="K70" s="45" t="s">
        <v>589</v>
      </c>
      <c r="M70" s="45" t="s">
        <v>588</v>
      </c>
      <c r="P70" s="45" t="s">
        <v>587</v>
      </c>
      <c r="T70" s="57"/>
      <c r="U70" s="56" t="s">
        <v>16</v>
      </c>
    </row>
    <row r="71" spans="1:21" x14ac:dyDescent="0.25">
      <c r="A71" s="83" t="s">
        <v>586</v>
      </c>
      <c r="B71" s="94"/>
      <c r="C71" s="94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2"/>
      <c r="S71" s="82"/>
      <c r="T71" s="93"/>
      <c r="U71" s="80"/>
    </row>
    <row r="72" spans="1:21" x14ac:dyDescent="0.25">
      <c r="A72" s="65" t="s">
        <v>585</v>
      </c>
      <c r="B72" s="61">
        <v>37.698250000000002</v>
      </c>
      <c r="C72" s="61">
        <v>72.374433333333329</v>
      </c>
      <c r="D72" s="60">
        <v>3174</v>
      </c>
      <c r="F72" s="64" t="s">
        <v>328</v>
      </c>
      <c r="G72" s="49" t="s">
        <v>584</v>
      </c>
      <c r="H72" s="45" t="s">
        <v>583</v>
      </c>
      <c r="K72" s="64">
        <v>21.62</v>
      </c>
      <c r="P72" s="45">
        <v>67.3</v>
      </c>
      <c r="T72" s="57"/>
      <c r="U72" s="56" t="s">
        <v>582</v>
      </c>
    </row>
    <row r="73" spans="1:21" x14ac:dyDescent="0.25">
      <c r="A73" s="65" t="s">
        <v>581</v>
      </c>
      <c r="B73" s="92">
        <v>37.717799999999997</v>
      </c>
      <c r="C73" s="92">
        <v>72.233999999999995</v>
      </c>
      <c r="D73" s="60">
        <v>3037</v>
      </c>
      <c r="K73" s="64" t="s">
        <v>580</v>
      </c>
      <c r="L73" s="64" t="s">
        <v>579</v>
      </c>
      <c r="P73" s="45" t="s">
        <v>578</v>
      </c>
      <c r="T73" s="57"/>
      <c r="U73" s="56" t="s">
        <v>577</v>
      </c>
    </row>
    <row r="74" spans="1:21" x14ac:dyDescent="0.25">
      <c r="A74" s="65" t="s">
        <v>576</v>
      </c>
      <c r="B74" s="92">
        <v>37.717799999999997</v>
      </c>
      <c r="C74" s="92">
        <v>72.233999999999995</v>
      </c>
      <c r="D74" s="60">
        <v>3037</v>
      </c>
      <c r="G74" s="64">
        <v>7.2</v>
      </c>
      <c r="K74" s="68" t="s">
        <v>575</v>
      </c>
      <c r="T74" s="57"/>
      <c r="U74" s="56" t="s">
        <v>574</v>
      </c>
    </row>
    <row r="75" spans="1:21" x14ac:dyDescent="0.25">
      <c r="A75" s="65" t="s">
        <v>573</v>
      </c>
      <c r="B75" s="61">
        <v>37.743299999999998</v>
      </c>
      <c r="C75" s="61">
        <v>72.149466666666669</v>
      </c>
      <c r="D75" s="60">
        <v>2948</v>
      </c>
      <c r="I75" s="45" t="s">
        <v>572</v>
      </c>
      <c r="L75" s="45" t="s">
        <v>571</v>
      </c>
      <c r="T75" s="57"/>
      <c r="U75" s="56" t="s">
        <v>570</v>
      </c>
    </row>
    <row r="76" spans="1:21" x14ac:dyDescent="0.25">
      <c r="A76" s="65" t="s">
        <v>569</v>
      </c>
      <c r="B76" s="61">
        <v>37.729300000000002</v>
      </c>
      <c r="C76" s="61">
        <v>72.026650000000004</v>
      </c>
      <c r="D76" s="60">
        <v>2806</v>
      </c>
      <c r="F76" s="64" t="s">
        <v>568</v>
      </c>
      <c r="K76" s="45" t="s">
        <v>567</v>
      </c>
      <c r="T76" s="57"/>
      <c r="U76" s="56" t="s">
        <v>566</v>
      </c>
    </row>
    <row r="77" spans="1:21" x14ac:dyDescent="0.25">
      <c r="A77" s="65" t="s">
        <v>565</v>
      </c>
      <c r="B77" s="61">
        <v>37.671483333333335</v>
      </c>
      <c r="C77" s="61">
        <v>72.391949999999994</v>
      </c>
      <c r="D77" s="60">
        <v>3901</v>
      </c>
      <c r="F77" s="64">
        <v>6.6</v>
      </c>
      <c r="G77" s="45" t="s">
        <v>486</v>
      </c>
      <c r="H77" s="45" t="s">
        <v>564</v>
      </c>
      <c r="K77" s="45" t="s">
        <v>563</v>
      </c>
      <c r="T77" s="57"/>
      <c r="U77" s="56" t="s">
        <v>562</v>
      </c>
    </row>
    <row r="78" spans="1:21" x14ac:dyDescent="0.25">
      <c r="A78" s="65" t="s">
        <v>561</v>
      </c>
      <c r="B78" s="61">
        <v>37.666266666666665</v>
      </c>
      <c r="C78" s="61">
        <v>72.382050000000007</v>
      </c>
      <c r="D78" s="60">
        <v>4045</v>
      </c>
      <c r="I78" s="45" t="s">
        <v>560</v>
      </c>
      <c r="L78" s="64">
        <v>30.5</v>
      </c>
      <c r="T78" s="57"/>
      <c r="U78" s="56" t="s">
        <v>559</v>
      </c>
    </row>
    <row r="79" spans="1:21" x14ac:dyDescent="0.25">
      <c r="A79" s="65" t="s">
        <v>558</v>
      </c>
      <c r="B79" s="61">
        <v>37.687966666666668</v>
      </c>
      <c r="C79" s="61">
        <v>72.404116666666667</v>
      </c>
      <c r="D79" s="60">
        <v>3307</v>
      </c>
      <c r="F79" s="64" t="s">
        <v>367</v>
      </c>
      <c r="G79" s="64">
        <v>13.7</v>
      </c>
      <c r="K79" s="45" t="s">
        <v>557</v>
      </c>
      <c r="Q79" s="45">
        <v>106.9</v>
      </c>
      <c r="T79" s="57"/>
      <c r="U79" s="56" t="s">
        <v>317</v>
      </c>
    </row>
    <row r="80" spans="1:21" x14ac:dyDescent="0.25">
      <c r="A80" s="65" t="s">
        <v>556</v>
      </c>
      <c r="B80" s="61">
        <v>37.670248333333333</v>
      </c>
      <c r="C80" s="61">
        <v>72.364148333333333</v>
      </c>
      <c r="D80" s="60">
        <v>3849</v>
      </c>
      <c r="F80" s="45" t="s">
        <v>555</v>
      </c>
      <c r="L80" s="45" t="s">
        <v>554</v>
      </c>
      <c r="T80" s="57"/>
      <c r="U80" s="56" t="s">
        <v>553</v>
      </c>
    </row>
    <row r="81" spans="1:21" x14ac:dyDescent="0.25">
      <c r="A81" s="65" t="s">
        <v>552</v>
      </c>
      <c r="B81" s="61">
        <v>37.740383333333334</v>
      </c>
      <c r="C81" s="61">
        <v>72.53295</v>
      </c>
      <c r="D81" s="60">
        <v>3338</v>
      </c>
      <c r="K81" s="45" t="s">
        <v>551</v>
      </c>
      <c r="T81" s="57"/>
      <c r="U81" s="56" t="s">
        <v>550</v>
      </c>
    </row>
    <row r="82" spans="1:21" x14ac:dyDescent="0.25">
      <c r="A82" s="65" t="s">
        <v>549</v>
      </c>
      <c r="B82" s="61">
        <v>37.750050000000002</v>
      </c>
      <c r="C82" s="61">
        <v>72.45238333333333</v>
      </c>
      <c r="D82" s="60">
        <v>3283</v>
      </c>
      <c r="F82" s="64">
        <v>6.6</v>
      </c>
      <c r="G82" s="64">
        <v>11.4</v>
      </c>
      <c r="H82" s="45" t="s">
        <v>315</v>
      </c>
      <c r="T82" s="57"/>
      <c r="U82" s="56" t="s">
        <v>317</v>
      </c>
    </row>
    <row r="83" spans="1:21" x14ac:dyDescent="0.25">
      <c r="A83" s="65" t="s">
        <v>548</v>
      </c>
      <c r="B83" s="47">
        <v>37.731866666666669</v>
      </c>
      <c r="C83" s="61">
        <v>72.401349999999994</v>
      </c>
      <c r="D83" s="60">
        <v>3241</v>
      </c>
      <c r="F83" s="64">
        <v>3.7</v>
      </c>
      <c r="G83" s="64">
        <v>12.6</v>
      </c>
      <c r="K83" s="45" t="s">
        <v>547</v>
      </c>
      <c r="T83" s="57"/>
      <c r="U83" s="56" t="s">
        <v>519</v>
      </c>
    </row>
    <row r="84" spans="1:21" x14ac:dyDescent="0.25">
      <c r="A84" s="65" t="s">
        <v>546</v>
      </c>
      <c r="B84" s="61">
        <v>37.715576666666664</v>
      </c>
      <c r="C84" s="61">
        <v>72.240408333333335</v>
      </c>
      <c r="D84" s="60">
        <v>3032</v>
      </c>
      <c r="K84" s="64">
        <v>12.97</v>
      </c>
      <c r="T84" s="57"/>
      <c r="U84" s="56" t="s">
        <v>545</v>
      </c>
    </row>
    <row r="85" spans="1:21" x14ac:dyDescent="0.25">
      <c r="A85" s="55" t="s">
        <v>544</v>
      </c>
      <c r="B85" s="54">
        <v>37.763629999999999</v>
      </c>
      <c r="C85" s="54">
        <v>72.409120000000001</v>
      </c>
      <c r="D85" s="53">
        <v>3822</v>
      </c>
      <c r="F85" s="45" t="s">
        <v>543</v>
      </c>
      <c r="T85" s="57"/>
      <c r="U85" s="56" t="s">
        <v>542</v>
      </c>
    </row>
    <row r="86" spans="1:21" x14ac:dyDescent="0.25">
      <c r="A86" s="84" t="s">
        <v>541</v>
      </c>
      <c r="B86" s="85"/>
      <c r="C86" s="85"/>
      <c r="D86" s="84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2"/>
      <c r="S86" s="82"/>
      <c r="T86" s="81"/>
      <c r="U86" s="80"/>
    </row>
    <row r="87" spans="1:21" ht="14.45" customHeight="1" x14ac:dyDescent="0.25">
      <c r="A87" s="45" t="s">
        <v>540</v>
      </c>
      <c r="B87" s="47">
        <v>37.710799999999999</v>
      </c>
      <c r="C87" s="47">
        <v>71.969350000000006</v>
      </c>
      <c r="D87" s="46">
        <v>2728</v>
      </c>
      <c r="F87" s="89" t="s">
        <v>539</v>
      </c>
      <c r="T87" s="57"/>
      <c r="U87" s="56" t="s">
        <v>538</v>
      </c>
    </row>
    <row r="88" spans="1:21" x14ac:dyDescent="0.25">
      <c r="A88" s="45" t="s">
        <v>537</v>
      </c>
      <c r="B88" s="47">
        <v>37.710799999999999</v>
      </c>
      <c r="C88" s="47">
        <v>71.969350000000006</v>
      </c>
      <c r="D88" s="46">
        <v>2728</v>
      </c>
      <c r="F88" s="89" t="s">
        <v>536</v>
      </c>
      <c r="O88" s="63" t="s">
        <v>535</v>
      </c>
      <c r="T88" s="57"/>
      <c r="U88" s="56" t="s">
        <v>534</v>
      </c>
    </row>
    <row r="89" spans="1:21" x14ac:dyDescent="0.25">
      <c r="A89" s="45" t="s">
        <v>533</v>
      </c>
      <c r="B89" s="47">
        <v>37.701799999999999</v>
      </c>
      <c r="C89" s="47">
        <v>71.884816666666666</v>
      </c>
      <c r="D89" s="46">
        <v>2625</v>
      </c>
      <c r="F89" s="45" t="s">
        <v>532</v>
      </c>
      <c r="T89" s="57"/>
      <c r="U89" s="56" t="s">
        <v>89</v>
      </c>
    </row>
    <row r="90" spans="1:21" x14ac:dyDescent="0.25">
      <c r="A90" s="45" t="s">
        <v>531</v>
      </c>
      <c r="B90" s="47">
        <v>37.616250000000001</v>
      </c>
      <c r="C90" s="47">
        <v>71.757999999999996</v>
      </c>
      <c r="D90" s="46">
        <v>2483</v>
      </c>
      <c r="F90" s="64">
        <v>8.6</v>
      </c>
      <c r="P90" s="45" t="s">
        <v>530</v>
      </c>
      <c r="T90" s="57"/>
      <c r="U90" s="56" t="s">
        <v>529</v>
      </c>
    </row>
    <row r="91" spans="1:21" x14ac:dyDescent="0.25">
      <c r="A91" s="45" t="s">
        <v>528</v>
      </c>
      <c r="B91" s="47">
        <v>37.490516666666664</v>
      </c>
      <c r="C91" s="47">
        <v>71.530266666666662</v>
      </c>
      <c r="D91" s="46">
        <v>2100</v>
      </c>
      <c r="F91" s="45" t="s">
        <v>527</v>
      </c>
      <c r="T91" s="57"/>
      <c r="U91" s="56" t="s">
        <v>526</v>
      </c>
    </row>
    <row r="92" spans="1:21" x14ac:dyDescent="0.25">
      <c r="A92" s="90" t="s">
        <v>525</v>
      </c>
      <c r="B92" s="47">
        <v>37.490516666666664</v>
      </c>
      <c r="C92" s="47">
        <v>71.530266666666662</v>
      </c>
      <c r="D92" s="46">
        <v>2100</v>
      </c>
      <c r="S92" s="71" t="s">
        <v>524</v>
      </c>
      <c r="T92" s="91" t="s">
        <v>523</v>
      </c>
      <c r="U92" s="56" t="s">
        <v>522</v>
      </c>
    </row>
    <row r="93" spans="1:21" x14ac:dyDescent="0.25">
      <c r="A93" s="69" t="s">
        <v>521</v>
      </c>
      <c r="B93" s="61">
        <v>37.404949999999999</v>
      </c>
      <c r="C93" s="61">
        <v>71.496399999999994</v>
      </c>
      <c r="D93" s="60">
        <v>2137</v>
      </c>
      <c r="F93" s="64">
        <v>6.1</v>
      </c>
      <c r="O93" s="63" t="s">
        <v>520</v>
      </c>
      <c r="T93" s="57"/>
      <c r="U93" s="56" t="s">
        <v>519</v>
      </c>
    </row>
    <row r="94" spans="1:21" x14ac:dyDescent="0.25">
      <c r="A94" s="90" t="s">
        <v>518</v>
      </c>
      <c r="B94" s="47">
        <v>37.713549999999998</v>
      </c>
      <c r="C94" s="47">
        <v>71.789516666666671</v>
      </c>
      <c r="D94" s="46">
        <v>4194</v>
      </c>
      <c r="G94" s="64" t="s">
        <v>517</v>
      </c>
      <c r="H94" s="45" t="s">
        <v>516</v>
      </c>
      <c r="I94" s="45" t="s">
        <v>515</v>
      </c>
      <c r="K94" s="45">
        <v>41.85</v>
      </c>
      <c r="M94" s="45" t="s">
        <v>514</v>
      </c>
      <c r="N94" s="64"/>
      <c r="P94" s="45">
        <v>73.2</v>
      </c>
      <c r="T94" s="57"/>
      <c r="U94" s="56" t="s">
        <v>317</v>
      </c>
    </row>
    <row r="95" spans="1:21" x14ac:dyDescent="0.25">
      <c r="A95" s="90" t="s">
        <v>513</v>
      </c>
      <c r="B95" s="47">
        <v>37.705833333333331</v>
      </c>
      <c r="C95" s="47">
        <v>71.788799999999995</v>
      </c>
      <c r="D95" s="46">
        <v>3827</v>
      </c>
      <c r="K95" s="45" t="s">
        <v>512</v>
      </c>
      <c r="M95" s="64"/>
      <c r="N95" s="64"/>
      <c r="T95" s="57"/>
      <c r="U95" s="56" t="s">
        <v>511</v>
      </c>
    </row>
    <row r="96" spans="1:21" x14ac:dyDescent="0.25">
      <c r="A96" s="45" t="s">
        <v>510</v>
      </c>
      <c r="B96" s="47">
        <v>37.713549999999998</v>
      </c>
      <c r="C96" s="47">
        <v>71.789299999999997</v>
      </c>
      <c r="D96" s="46">
        <v>3690</v>
      </c>
      <c r="F96" s="64">
        <v>6.3</v>
      </c>
      <c r="H96" s="64">
        <v>27.5</v>
      </c>
      <c r="K96" s="45" t="s">
        <v>344</v>
      </c>
      <c r="L96" s="45" t="s">
        <v>509</v>
      </c>
      <c r="T96" s="57"/>
      <c r="U96" s="56" t="s">
        <v>508</v>
      </c>
    </row>
    <row r="97" spans="1:21" x14ac:dyDescent="0.25">
      <c r="A97" s="45" t="s">
        <v>507</v>
      </c>
      <c r="B97" s="47">
        <v>37.630283333333331</v>
      </c>
      <c r="C97" s="47">
        <v>71.745116666666661</v>
      </c>
      <c r="D97" s="46">
        <v>3077</v>
      </c>
      <c r="F97" s="64">
        <v>9.3000000000000007</v>
      </c>
      <c r="L97" s="64">
        <v>16.600000000000001</v>
      </c>
      <c r="Q97" s="45">
        <v>67</v>
      </c>
      <c r="T97" s="57"/>
      <c r="U97" s="56" t="s">
        <v>448</v>
      </c>
    </row>
    <row r="98" spans="1:21" x14ac:dyDescent="0.25">
      <c r="A98" s="45" t="s">
        <v>506</v>
      </c>
      <c r="B98" s="47">
        <v>37.630283333333331</v>
      </c>
      <c r="C98" s="47">
        <v>71.745116666666661</v>
      </c>
      <c r="D98" s="46">
        <v>3077</v>
      </c>
      <c r="F98" s="72">
        <v>16.600000000000001</v>
      </c>
      <c r="K98" s="45" t="s">
        <v>505</v>
      </c>
      <c r="T98" s="57"/>
      <c r="U98" s="56" t="s">
        <v>448</v>
      </c>
    </row>
    <row r="99" spans="1:21" x14ac:dyDescent="0.25">
      <c r="A99" s="45" t="s">
        <v>504</v>
      </c>
      <c r="B99" s="47">
        <v>37.63339666666667</v>
      </c>
      <c r="C99" s="47">
        <v>71.747110000000006</v>
      </c>
      <c r="D99" s="46">
        <v>3192</v>
      </c>
      <c r="K99" s="45" t="s">
        <v>503</v>
      </c>
      <c r="T99" s="57"/>
      <c r="U99" s="56" t="s">
        <v>448</v>
      </c>
    </row>
    <row r="100" spans="1:21" x14ac:dyDescent="0.25">
      <c r="A100" s="45" t="s">
        <v>502</v>
      </c>
      <c r="B100" s="47">
        <v>37.639949999999999</v>
      </c>
      <c r="C100" s="47">
        <v>71.744799999999998</v>
      </c>
      <c r="D100" s="46">
        <v>3543</v>
      </c>
      <c r="F100" s="64">
        <v>9.4</v>
      </c>
      <c r="T100" s="57"/>
      <c r="U100" s="56" t="s">
        <v>448</v>
      </c>
    </row>
    <row r="101" spans="1:21" x14ac:dyDescent="0.25">
      <c r="A101" s="45" t="s">
        <v>501</v>
      </c>
      <c r="B101" s="47">
        <v>37.639949999999999</v>
      </c>
      <c r="C101" s="47">
        <v>71.744799999999998</v>
      </c>
      <c r="D101" s="46">
        <v>3543</v>
      </c>
      <c r="G101" s="64">
        <v>11.4</v>
      </c>
      <c r="K101" s="64">
        <v>18.149999999999999</v>
      </c>
      <c r="T101" s="57"/>
      <c r="U101" s="56" t="s">
        <v>448</v>
      </c>
    </row>
    <row r="102" spans="1:21" x14ac:dyDescent="0.25">
      <c r="A102" s="45" t="s">
        <v>500</v>
      </c>
      <c r="B102" s="47">
        <v>37.622011666666666</v>
      </c>
      <c r="C102" s="47">
        <v>71.749655000000004</v>
      </c>
      <c r="D102" s="46">
        <v>2850</v>
      </c>
      <c r="I102" s="45" t="s">
        <v>499</v>
      </c>
      <c r="K102" s="45" t="s">
        <v>498</v>
      </c>
      <c r="T102" s="57"/>
      <c r="U102" s="56" t="s">
        <v>469</v>
      </c>
    </row>
    <row r="103" spans="1:21" x14ac:dyDescent="0.25">
      <c r="A103" s="45" t="s">
        <v>497</v>
      </c>
      <c r="B103" s="47">
        <v>37.622011666666666</v>
      </c>
      <c r="C103" s="47">
        <v>71.749655000000004</v>
      </c>
      <c r="D103" s="46">
        <v>2850</v>
      </c>
      <c r="F103" s="64">
        <v>10.4</v>
      </c>
      <c r="K103" s="64">
        <v>14.2</v>
      </c>
      <c r="L103" s="64">
        <v>15.1</v>
      </c>
      <c r="T103" s="57"/>
      <c r="U103" s="56" t="s">
        <v>16</v>
      </c>
    </row>
    <row r="104" spans="1:21" x14ac:dyDescent="0.25">
      <c r="A104" s="45" t="s">
        <v>496</v>
      </c>
      <c r="B104" s="47">
        <v>37.613750000000003</v>
      </c>
      <c r="C104" s="47">
        <v>71.75363333333334</v>
      </c>
      <c r="D104" s="46">
        <v>2592</v>
      </c>
      <c r="F104" s="64">
        <v>8.6</v>
      </c>
      <c r="G104" s="64">
        <v>9.3000000000000007</v>
      </c>
      <c r="I104" s="45" t="s">
        <v>495</v>
      </c>
      <c r="L104" s="45" t="s">
        <v>494</v>
      </c>
      <c r="R104" s="45" t="s">
        <v>493</v>
      </c>
      <c r="T104" s="57"/>
      <c r="U104" s="56" t="s">
        <v>492</v>
      </c>
    </row>
    <row r="105" spans="1:21" x14ac:dyDescent="0.25">
      <c r="A105" s="45" t="s">
        <v>491</v>
      </c>
      <c r="B105" s="47">
        <v>37.613750000000003</v>
      </c>
      <c r="C105" s="47">
        <v>71.75363333333334</v>
      </c>
      <c r="D105" s="46">
        <v>3412</v>
      </c>
      <c r="F105" s="89" t="s">
        <v>490</v>
      </c>
      <c r="K105" s="64">
        <v>13</v>
      </c>
      <c r="L105" s="64">
        <v>13.75</v>
      </c>
      <c r="T105" s="57"/>
      <c r="U105" s="56" t="s">
        <v>448</v>
      </c>
    </row>
    <row r="106" spans="1:21" x14ac:dyDescent="0.25">
      <c r="A106" s="45" t="s">
        <v>489</v>
      </c>
      <c r="B106" s="47">
        <v>37.613750000000003</v>
      </c>
      <c r="C106" s="47">
        <v>71.75363333333334</v>
      </c>
      <c r="D106" s="46">
        <v>3412</v>
      </c>
      <c r="F106" s="89" t="s">
        <v>488</v>
      </c>
      <c r="T106" s="57"/>
      <c r="U106" s="56" t="s">
        <v>276</v>
      </c>
    </row>
    <row r="107" spans="1:21" x14ac:dyDescent="0.25">
      <c r="A107" s="45" t="s">
        <v>487</v>
      </c>
      <c r="B107" s="47">
        <v>37.539700000000003</v>
      </c>
      <c r="C107" s="47">
        <v>71.505383333333327</v>
      </c>
      <c r="D107" s="46">
        <v>2780</v>
      </c>
      <c r="K107" s="64" t="s">
        <v>486</v>
      </c>
      <c r="L107" s="64" t="s">
        <v>485</v>
      </c>
      <c r="T107" s="57"/>
      <c r="U107" s="56" t="s">
        <v>484</v>
      </c>
    </row>
    <row r="108" spans="1:21" x14ac:dyDescent="0.25">
      <c r="A108" s="66" t="s">
        <v>483</v>
      </c>
      <c r="B108" s="47">
        <v>37.481116666666665</v>
      </c>
      <c r="C108" s="47">
        <v>71.588650000000001</v>
      </c>
      <c r="D108" s="46">
        <v>2128</v>
      </c>
      <c r="K108" s="45" t="s">
        <v>482</v>
      </c>
      <c r="T108" s="57"/>
      <c r="U108" s="56" t="s">
        <v>481</v>
      </c>
    </row>
    <row r="109" spans="1:21" x14ac:dyDescent="0.25">
      <c r="A109" s="66" t="s">
        <v>480</v>
      </c>
      <c r="B109" s="47">
        <v>37.771419999999999</v>
      </c>
      <c r="C109" s="47">
        <v>71.943920000000006</v>
      </c>
      <c r="D109" s="46">
        <v>2529</v>
      </c>
      <c r="E109" s="66"/>
      <c r="F109" s="66" t="s">
        <v>479</v>
      </c>
      <c r="G109" s="66"/>
      <c r="H109" s="66"/>
      <c r="I109" s="66" t="s">
        <v>478</v>
      </c>
      <c r="J109" s="66"/>
      <c r="K109" s="66" t="s">
        <v>477</v>
      </c>
      <c r="L109" s="66"/>
      <c r="M109" s="66"/>
      <c r="N109" s="66"/>
      <c r="O109" s="88" t="s">
        <v>476</v>
      </c>
      <c r="P109" s="66"/>
      <c r="Q109" s="66"/>
      <c r="R109" s="66"/>
      <c r="S109" s="66"/>
      <c r="T109" s="75"/>
      <c r="U109" s="56" t="s">
        <v>475</v>
      </c>
    </row>
    <row r="110" spans="1:21" x14ac:dyDescent="0.25">
      <c r="A110" s="66" t="s">
        <v>474</v>
      </c>
      <c r="B110" s="47">
        <v>37.635399999999997</v>
      </c>
      <c r="C110" s="47">
        <v>71.797449999999998</v>
      </c>
      <c r="D110" s="46">
        <v>2581</v>
      </c>
      <c r="E110" s="66"/>
      <c r="F110" s="66"/>
      <c r="G110" s="66"/>
      <c r="H110" s="66"/>
      <c r="J110" s="66"/>
      <c r="L110" s="66"/>
      <c r="M110" s="66"/>
      <c r="N110" s="66" t="s">
        <v>473</v>
      </c>
      <c r="O110" s="66"/>
      <c r="P110" s="66"/>
      <c r="Q110" s="66"/>
      <c r="R110" s="66"/>
      <c r="S110" s="66"/>
      <c r="T110" s="75"/>
      <c r="U110" s="56" t="s">
        <v>472</v>
      </c>
    </row>
    <row r="111" spans="1:21" x14ac:dyDescent="0.25">
      <c r="A111" s="66" t="s">
        <v>471</v>
      </c>
      <c r="B111" s="47">
        <v>37.436750000000004</v>
      </c>
      <c r="C111" s="47">
        <v>71.352316669999993</v>
      </c>
      <c r="D111" s="46">
        <v>4075</v>
      </c>
      <c r="E111" s="66"/>
      <c r="F111" s="66"/>
      <c r="G111" s="66"/>
      <c r="H111" s="66"/>
      <c r="I111" s="66"/>
      <c r="J111" s="66"/>
      <c r="K111" s="66" t="s">
        <v>470</v>
      </c>
      <c r="L111" s="66"/>
      <c r="M111" s="66"/>
      <c r="N111" s="66"/>
      <c r="O111" s="66"/>
      <c r="P111" s="66"/>
      <c r="Q111" s="66"/>
      <c r="R111" s="66"/>
      <c r="S111" s="66"/>
      <c r="T111" s="75"/>
      <c r="U111" s="56" t="s">
        <v>469</v>
      </c>
    </row>
    <row r="112" spans="1:21" x14ac:dyDescent="0.25">
      <c r="A112" s="66" t="s">
        <v>468</v>
      </c>
      <c r="B112" s="47">
        <v>37.494900000000001</v>
      </c>
      <c r="C112" s="47">
        <v>71.457549999999998</v>
      </c>
      <c r="D112" s="46">
        <v>2617</v>
      </c>
      <c r="E112" s="66"/>
      <c r="F112" s="66"/>
      <c r="G112" s="66"/>
      <c r="H112" s="66"/>
      <c r="I112" s="66"/>
      <c r="J112" s="66"/>
      <c r="K112" s="66" t="s">
        <v>467</v>
      </c>
      <c r="L112" s="66"/>
      <c r="M112" s="66"/>
      <c r="N112" s="66"/>
      <c r="O112" s="66"/>
      <c r="P112" s="66"/>
      <c r="Q112" s="66"/>
      <c r="R112" s="66"/>
      <c r="S112" s="66"/>
      <c r="T112" s="75"/>
      <c r="U112" s="56" t="s">
        <v>466</v>
      </c>
    </row>
    <row r="113" spans="1:21" x14ac:dyDescent="0.25">
      <c r="A113" s="84" t="s">
        <v>465</v>
      </c>
      <c r="B113" s="85"/>
      <c r="C113" s="85"/>
      <c r="D113" s="84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2"/>
      <c r="S113" s="82"/>
      <c r="T113" s="81"/>
      <c r="U113" s="80"/>
    </row>
    <row r="114" spans="1:21" ht="17.25" x14ac:dyDescent="0.25">
      <c r="A114" s="66" t="s">
        <v>464</v>
      </c>
      <c r="B114" s="87">
        <v>36.634866666666667</v>
      </c>
      <c r="C114" s="87">
        <v>71.415966666666662</v>
      </c>
      <c r="D114" s="78">
        <v>2712</v>
      </c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 t="s">
        <v>461</v>
      </c>
      <c r="Q114" s="66"/>
      <c r="R114" s="66"/>
      <c r="S114" s="66"/>
      <c r="T114" s="75"/>
      <c r="U114" s="56" t="s">
        <v>463</v>
      </c>
    </row>
    <row r="115" spans="1:21" ht="17.25" x14ac:dyDescent="0.25">
      <c r="A115" s="66" t="s">
        <v>462</v>
      </c>
      <c r="B115" s="87">
        <v>36.626233333333332</v>
      </c>
      <c r="C115" s="87">
        <v>71.420766666666665</v>
      </c>
      <c r="D115" s="78">
        <v>2701</v>
      </c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 t="s">
        <v>461</v>
      </c>
      <c r="Q115" s="66"/>
      <c r="R115" s="66"/>
      <c r="S115" s="66"/>
      <c r="T115" s="75"/>
      <c r="U115" s="56" t="s">
        <v>460</v>
      </c>
    </row>
    <row r="116" spans="1:21" ht="17.25" x14ac:dyDescent="0.25">
      <c r="A116" s="66" t="s">
        <v>459</v>
      </c>
      <c r="B116" s="87">
        <v>36.553066666666666</v>
      </c>
      <c r="C116" s="87">
        <v>71.370750000000001</v>
      </c>
      <c r="D116" s="78">
        <v>2596</v>
      </c>
      <c r="E116" s="66"/>
      <c r="F116" s="66"/>
      <c r="G116" s="66"/>
      <c r="H116" s="66"/>
      <c r="I116" s="66" t="s">
        <v>458</v>
      </c>
      <c r="J116" s="66"/>
      <c r="K116" s="66" t="s">
        <v>457</v>
      </c>
      <c r="L116" s="66" t="s">
        <v>456</v>
      </c>
      <c r="M116" s="66"/>
      <c r="N116" s="66"/>
      <c r="O116" s="66"/>
      <c r="P116" s="66"/>
      <c r="Q116" s="66"/>
      <c r="R116" s="66"/>
      <c r="S116" s="66"/>
      <c r="T116" s="75"/>
      <c r="U116" s="56" t="s">
        <v>455</v>
      </c>
    </row>
    <row r="117" spans="1:21" ht="17.25" x14ac:dyDescent="0.25">
      <c r="A117" s="66" t="s">
        <v>454</v>
      </c>
      <c r="B117" s="87">
        <v>36.553066666666666</v>
      </c>
      <c r="C117" s="87">
        <v>71.370750000000001</v>
      </c>
      <c r="D117" s="78">
        <v>2596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 t="s">
        <v>453</v>
      </c>
      <c r="Q117" s="66"/>
      <c r="R117" s="66"/>
      <c r="S117" s="66"/>
      <c r="T117" s="75"/>
      <c r="U117" s="56" t="s">
        <v>452</v>
      </c>
    </row>
    <row r="118" spans="1:21" x14ac:dyDescent="0.25">
      <c r="A118" s="66" t="s">
        <v>451</v>
      </c>
      <c r="B118" s="61">
        <v>36.675583333333336</v>
      </c>
      <c r="C118" s="61">
        <v>71.707833333333326</v>
      </c>
      <c r="D118" s="60">
        <v>2565</v>
      </c>
      <c r="K118" s="64">
        <v>18.850000000000001</v>
      </c>
      <c r="T118" s="57"/>
      <c r="U118" s="56" t="s">
        <v>450</v>
      </c>
    </row>
    <row r="119" spans="1:21" x14ac:dyDescent="0.25">
      <c r="A119" s="66" t="s">
        <v>449</v>
      </c>
      <c r="B119" s="61">
        <v>36.673831666666665</v>
      </c>
      <c r="C119" s="61">
        <v>71.740383333333327</v>
      </c>
      <c r="D119" s="60">
        <v>2582</v>
      </c>
      <c r="F119" s="64">
        <v>4.0999999999999996</v>
      </c>
      <c r="K119" s="64">
        <v>16.600000000000001</v>
      </c>
      <c r="T119" s="57"/>
      <c r="U119" s="56" t="s">
        <v>448</v>
      </c>
    </row>
    <row r="120" spans="1:21" x14ac:dyDescent="0.25">
      <c r="A120" s="66" t="s">
        <v>447</v>
      </c>
      <c r="B120" s="61">
        <v>36.674211666666665</v>
      </c>
      <c r="C120" s="61">
        <v>71.732349999999997</v>
      </c>
      <c r="D120" s="60">
        <v>2558</v>
      </c>
      <c r="F120" s="64">
        <v>2.2000000000000002</v>
      </c>
      <c r="K120" s="64">
        <v>15.8</v>
      </c>
      <c r="L120" s="64">
        <v>15.9</v>
      </c>
      <c r="T120" s="57"/>
      <c r="U120" s="56" t="s">
        <v>446</v>
      </c>
    </row>
    <row r="121" spans="1:21" x14ac:dyDescent="0.25">
      <c r="A121" s="66" t="s">
        <v>445</v>
      </c>
      <c r="B121" s="61">
        <v>36.678316666666667</v>
      </c>
      <c r="C121" s="61">
        <v>71.761849999999995</v>
      </c>
      <c r="D121" s="60">
        <v>2597</v>
      </c>
      <c r="L121" s="64">
        <v>15.2</v>
      </c>
      <c r="T121" s="57"/>
      <c r="U121" s="56" t="s">
        <v>444</v>
      </c>
    </row>
    <row r="122" spans="1:21" x14ac:dyDescent="0.25">
      <c r="A122" s="69" t="s">
        <v>443</v>
      </c>
      <c r="B122" s="61">
        <v>36.682499999999997</v>
      </c>
      <c r="C122" s="61">
        <v>71.686366666666672</v>
      </c>
      <c r="D122" s="60">
        <v>2606</v>
      </c>
      <c r="F122" s="64">
        <v>6.6</v>
      </c>
      <c r="I122" s="45" t="s">
        <v>442</v>
      </c>
      <c r="L122" s="64">
        <v>19.5</v>
      </c>
      <c r="T122" s="57"/>
      <c r="U122" s="56" t="s">
        <v>441</v>
      </c>
    </row>
    <row r="123" spans="1:21" x14ac:dyDescent="0.25">
      <c r="A123" s="69" t="s">
        <v>440</v>
      </c>
      <c r="B123" s="61">
        <v>36.681759999999997</v>
      </c>
      <c r="C123" s="61">
        <v>71.74024</v>
      </c>
      <c r="D123" s="60">
        <v>2639</v>
      </c>
      <c r="K123" s="64">
        <v>18.25</v>
      </c>
      <c r="T123" s="57"/>
      <c r="U123" s="56" t="s">
        <v>439</v>
      </c>
    </row>
    <row r="124" spans="1:21" x14ac:dyDescent="0.25">
      <c r="A124" s="55" t="s">
        <v>438</v>
      </c>
      <c r="B124" s="54">
        <v>37.30292</v>
      </c>
      <c r="C124" s="54">
        <v>72.885779999999997</v>
      </c>
      <c r="D124" s="53">
        <v>4252</v>
      </c>
      <c r="E124" s="52"/>
      <c r="F124" s="52"/>
      <c r="G124" s="52" t="s">
        <v>387</v>
      </c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86"/>
      <c r="U124" s="56" t="s">
        <v>437</v>
      </c>
    </row>
    <row r="125" spans="1:21" x14ac:dyDescent="0.25">
      <c r="A125" s="84" t="s">
        <v>436</v>
      </c>
      <c r="B125" s="85"/>
      <c r="C125" s="85"/>
      <c r="D125" s="84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2"/>
      <c r="S125" s="82"/>
      <c r="T125" s="81"/>
      <c r="U125" s="80"/>
    </row>
    <row r="126" spans="1:21" x14ac:dyDescent="0.25">
      <c r="A126" s="78" t="s">
        <v>435</v>
      </c>
      <c r="B126" s="79">
        <v>37.139449999999997</v>
      </c>
      <c r="C126" s="79">
        <v>71.446449999999999</v>
      </c>
      <c r="D126" s="78">
        <v>2354</v>
      </c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7" t="s">
        <v>434</v>
      </c>
      <c r="P126" s="76"/>
      <c r="Q126" s="76"/>
      <c r="R126" s="66"/>
      <c r="S126" s="66"/>
      <c r="T126" s="75"/>
      <c r="U126" s="56" t="s">
        <v>433</v>
      </c>
    </row>
    <row r="127" spans="1:21" x14ac:dyDescent="0.25">
      <c r="A127" s="66" t="s">
        <v>432</v>
      </c>
      <c r="B127" s="61">
        <v>36.776800000000001</v>
      </c>
      <c r="C127" s="61">
        <v>71.836016666666666</v>
      </c>
      <c r="D127" s="60">
        <v>4260</v>
      </c>
      <c r="F127" s="64">
        <v>5.0999999999999996</v>
      </c>
      <c r="G127" s="64">
        <v>3.7</v>
      </c>
      <c r="T127" s="57"/>
      <c r="U127" s="56" t="s">
        <v>431</v>
      </c>
    </row>
    <row r="128" spans="1:21" x14ac:dyDescent="0.25">
      <c r="A128" s="66" t="s">
        <v>430</v>
      </c>
      <c r="B128" s="61">
        <v>36.775266666666667</v>
      </c>
      <c r="C128" s="61">
        <v>71.83068333333334</v>
      </c>
      <c r="D128" s="60">
        <v>4400</v>
      </c>
      <c r="O128" s="68" t="s">
        <v>429</v>
      </c>
      <c r="T128" s="70" t="s">
        <v>326</v>
      </c>
      <c r="U128" s="56" t="s">
        <v>428</v>
      </c>
    </row>
    <row r="129" spans="1:21" x14ac:dyDescent="0.25">
      <c r="A129" s="66" t="s">
        <v>427</v>
      </c>
      <c r="B129" s="61">
        <v>36.775266666666667</v>
      </c>
      <c r="C129" s="61">
        <v>71.83068333333334</v>
      </c>
      <c r="D129" s="60">
        <v>4400</v>
      </c>
      <c r="O129" s="63" t="s">
        <v>318</v>
      </c>
      <c r="T129" s="57"/>
      <c r="U129" s="56" t="s">
        <v>426</v>
      </c>
    </row>
    <row r="130" spans="1:21" x14ac:dyDescent="0.25">
      <c r="A130" s="66" t="s">
        <v>425</v>
      </c>
      <c r="B130" s="61">
        <v>36.770783333333334</v>
      </c>
      <c r="C130" s="61">
        <v>71.850466666666662</v>
      </c>
      <c r="D130" s="60">
        <v>3864</v>
      </c>
      <c r="O130" s="63" t="s">
        <v>424</v>
      </c>
      <c r="T130" s="70" t="s">
        <v>326</v>
      </c>
      <c r="U130" s="56" t="s">
        <v>292</v>
      </c>
    </row>
    <row r="131" spans="1:21" x14ac:dyDescent="0.25">
      <c r="A131" s="66" t="s">
        <v>423</v>
      </c>
      <c r="B131" s="61">
        <v>36.767958333333333</v>
      </c>
      <c r="C131" s="61">
        <v>71.853961666666663</v>
      </c>
      <c r="D131" s="60">
        <v>3997</v>
      </c>
      <c r="K131" s="64">
        <v>12.4</v>
      </c>
      <c r="O131" s="68" t="s">
        <v>422</v>
      </c>
      <c r="T131" s="70" t="s">
        <v>326</v>
      </c>
      <c r="U131" s="56" t="s">
        <v>421</v>
      </c>
    </row>
    <row r="132" spans="1:21" x14ac:dyDescent="0.25">
      <c r="A132" s="66" t="s">
        <v>420</v>
      </c>
      <c r="B132" s="61">
        <v>36.749566666666666</v>
      </c>
      <c r="C132" s="61">
        <v>71.935033333333337</v>
      </c>
      <c r="D132" s="60">
        <v>2671</v>
      </c>
      <c r="L132" s="64">
        <v>6.1</v>
      </c>
      <c r="O132" s="63" t="s">
        <v>419</v>
      </c>
      <c r="T132" s="57"/>
      <c r="U132" s="56" t="s">
        <v>418</v>
      </c>
    </row>
    <row r="133" spans="1:21" x14ac:dyDescent="0.25">
      <c r="A133" s="66" t="s">
        <v>417</v>
      </c>
      <c r="B133" s="61">
        <v>36.901683333333331</v>
      </c>
      <c r="C133" s="61">
        <v>72.16246666666666</v>
      </c>
      <c r="D133" s="60">
        <v>2870</v>
      </c>
      <c r="F133" s="64" t="s">
        <v>416</v>
      </c>
      <c r="T133" s="57"/>
      <c r="U133" s="56" t="s">
        <v>415</v>
      </c>
    </row>
    <row r="134" spans="1:21" x14ac:dyDescent="0.25">
      <c r="A134" s="66" t="s">
        <v>414</v>
      </c>
      <c r="B134" s="61">
        <v>37.004983333333335</v>
      </c>
      <c r="C134" s="61">
        <v>72.454433333333327</v>
      </c>
      <c r="D134" s="60">
        <v>2809</v>
      </c>
      <c r="F134" s="64" t="s">
        <v>293</v>
      </c>
      <c r="T134" s="70" t="s">
        <v>326</v>
      </c>
      <c r="U134" s="56" t="s">
        <v>413</v>
      </c>
    </row>
    <row r="135" spans="1:21" x14ac:dyDescent="0.25">
      <c r="A135" s="69" t="s">
        <v>412</v>
      </c>
      <c r="B135" s="61">
        <v>36.977766666666668</v>
      </c>
      <c r="C135" s="61">
        <v>72.310733333333332</v>
      </c>
      <c r="D135" s="60">
        <v>2764</v>
      </c>
      <c r="F135" s="64">
        <v>2.1</v>
      </c>
      <c r="G135" s="64">
        <v>2.7</v>
      </c>
      <c r="H135" s="64">
        <v>5.5</v>
      </c>
      <c r="P135" s="68" t="s">
        <v>411</v>
      </c>
      <c r="T135" s="57"/>
      <c r="U135" s="56" t="s">
        <v>408</v>
      </c>
    </row>
    <row r="136" spans="1:21" x14ac:dyDescent="0.25">
      <c r="A136" s="69" t="s">
        <v>410</v>
      </c>
      <c r="B136" s="61">
        <v>36.977766666666668</v>
      </c>
      <c r="C136" s="61">
        <v>72.310733333333332</v>
      </c>
      <c r="D136" s="60">
        <v>2764</v>
      </c>
      <c r="F136" s="64"/>
      <c r="G136" s="64"/>
      <c r="H136" s="64"/>
      <c r="O136" s="63" t="s">
        <v>409</v>
      </c>
      <c r="P136" s="68"/>
      <c r="T136" s="57"/>
      <c r="U136" s="56" t="s">
        <v>408</v>
      </c>
    </row>
    <row r="137" spans="1:21" x14ac:dyDescent="0.25">
      <c r="A137" s="69" t="s">
        <v>407</v>
      </c>
      <c r="B137" s="61">
        <v>36.977766666666668</v>
      </c>
      <c r="C137" s="61">
        <v>72.310733333333332</v>
      </c>
      <c r="D137" s="60">
        <v>2764</v>
      </c>
      <c r="P137" s="68" t="s">
        <v>406</v>
      </c>
      <c r="T137" s="57"/>
      <c r="U137" s="56" t="s">
        <v>405</v>
      </c>
    </row>
    <row r="138" spans="1:21" x14ac:dyDescent="0.25">
      <c r="A138" s="69" t="s">
        <v>404</v>
      </c>
      <c r="B138" s="61">
        <v>36.688033333333337</v>
      </c>
      <c r="C138" s="61">
        <v>71.740616666666668</v>
      </c>
      <c r="D138" s="60">
        <v>2728</v>
      </c>
      <c r="O138" s="63" t="s">
        <v>403</v>
      </c>
      <c r="P138" s="68"/>
      <c r="T138" s="57"/>
      <c r="U138" s="56" t="s">
        <v>402</v>
      </c>
    </row>
    <row r="139" spans="1:21" x14ac:dyDescent="0.25">
      <c r="A139" s="69" t="s">
        <v>401</v>
      </c>
      <c r="B139" s="61">
        <v>36.740683333333337</v>
      </c>
      <c r="C139" s="61">
        <v>71.907200000000003</v>
      </c>
      <c r="D139" s="60">
        <v>2696</v>
      </c>
      <c r="O139" s="63" t="s">
        <v>400</v>
      </c>
      <c r="T139" s="57"/>
      <c r="U139" s="56" t="s">
        <v>399</v>
      </c>
    </row>
    <row r="140" spans="1:21" x14ac:dyDescent="0.25">
      <c r="A140" s="69" t="s">
        <v>398</v>
      </c>
      <c r="B140" s="61">
        <v>36.740683333333337</v>
      </c>
      <c r="C140" s="61">
        <v>71.907200000000003</v>
      </c>
      <c r="D140" s="60">
        <v>2696</v>
      </c>
      <c r="F140" s="64">
        <v>3.6</v>
      </c>
      <c r="L140" s="64" t="s">
        <v>341</v>
      </c>
      <c r="Q140" s="67" t="s">
        <v>397</v>
      </c>
      <c r="T140" s="57"/>
      <c r="U140" s="56" t="s">
        <v>396</v>
      </c>
    </row>
    <row r="141" spans="1:21" x14ac:dyDescent="0.25">
      <c r="A141" s="69" t="s">
        <v>395</v>
      </c>
      <c r="B141" s="61">
        <v>36.853533333333331</v>
      </c>
      <c r="C141" s="61">
        <v>71.539599999999993</v>
      </c>
      <c r="D141" s="60">
        <v>2464</v>
      </c>
      <c r="F141" s="64">
        <v>3.2</v>
      </c>
      <c r="K141" s="64">
        <v>6.15</v>
      </c>
      <c r="O141" s="63" t="s">
        <v>394</v>
      </c>
      <c r="T141" s="57"/>
      <c r="U141" s="56" t="s">
        <v>393</v>
      </c>
    </row>
    <row r="142" spans="1:21" x14ac:dyDescent="0.25">
      <c r="A142" s="69" t="s">
        <v>392</v>
      </c>
      <c r="B142" s="61">
        <v>36.853533333333331</v>
      </c>
      <c r="C142" s="61">
        <v>71.539599999999993</v>
      </c>
      <c r="D142" s="60">
        <v>2464</v>
      </c>
      <c r="F142" s="64"/>
      <c r="K142" s="64"/>
      <c r="O142" s="63" t="s">
        <v>391</v>
      </c>
      <c r="T142" s="57"/>
      <c r="U142" s="56" t="s">
        <v>390</v>
      </c>
    </row>
    <row r="143" spans="1:21" x14ac:dyDescent="0.25">
      <c r="A143" s="69" t="s">
        <v>389</v>
      </c>
      <c r="B143" s="61">
        <v>37.083883333333333</v>
      </c>
      <c r="C143" s="61">
        <v>71.53543333333333</v>
      </c>
      <c r="D143" s="60">
        <v>4603</v>
      </c>
      <c r="K143" s="64" t="s">
        <v>388</v>
      </c>
      <c r="O143" s="63" t="s">
        <v>387</v>
      </c>
      <c r="T143" s="57"/>
      <c r="U143" s="56" t="s">
        <v>386</v>
      </c>
    </row>
    <row r="144" spans="1:21" x14ac:dyDescent="0.25">
      <c r="A144" s="69" t="s">
        <v>385</v>
      </c>
      <c r="B144" s="61">
        <v>37.083883333333333</v>
      </c>
      <c r="C144" s="61">
        <v>71.53543333333333</v>
      </c>
      <c r="D144" s="60">
        <v>4603</v>
      </c>
      <c r="K144" s="64"/>
      <c r="O144" s="63" t="s">
        <v>384</v>
      </c>
      <c r="T144" s="57"/>
      <c r="U144" s="56" t="s">
        <v>383</v>
      </c>
    </row>
    <row r="145" spans="1:21" x14ac:dyDescent="0.25">
      <c r="A145" s="69" t="s">
        <v>382</v>
      </c>
      <c r="B145" s="61">
        <v>37.083883333333333</v>
      </c>
      <c r="C145" s="61">
        <v>71.53543333333333</v>
      </c>
      <c r="D145" s="60">
        <v>4603</v>
      </c>
      <c r="F145" s="64">
        <v>6.9</v>
      </c>
      <c r="H145" s="64">
        <v>12.3</v>
      </c>
      <c r="K145" s="64">
        <v>10</v>
      </c>
      <c r="P145" s="68" t="s">
        <v>381</v>
      </c>
      <c r="T145" s="57"/>
      <c r="U145" s="56" t="s">
        <v>380</v>
      </c>
    </row>
    <row r="146" spans="1:21" x14ac:dyDescent="0.25">
      <c r="A146" s="69" t="s">
        <v>379</v>
      </c>
      <c r="B146" s="61">
        <v>37.07823333333333</v>
      </c>
      <c r="C146" s="61">
        <v>71.535683333333338</v>
      </c>
      <c r="D146" s="60">
        <v>4299</v>
      </c>
      <c r="F146" s="64">
        <v>4.5</v>
      </c>
      <c r="K146" s="64" t="s">
        <v>378</v>
      </c>
      <c r="O146" s="63" t="s">
        <v>377</v>
      </c>
      <c r="T146" s="57"/>
      <c r="U146" s="56" t="s">
        <v>276</v>
      </c>
    </row>
    <row r="147" spans="1:21" x14ac:dyDescent="0.25">
      <c r="A147" s="69" t="s">
        <v>376</v>
      </c>
      <c r="B147" s="61">
        <v>37.076566666666665</v>
      </c>
      <c r="C147" s="61">
        <v>71.537800000000004</v>
      </c>
      <c r="D147" s="60">
        <v>4096</v>
      </c>
      <c r="F147" s="64">
        <v>7.8</v>
      </c>
      <c r="H147" s="64">
        <v>9.1999999999999993</v>
      </c>
      <c r="K147" s="64">
        <v>9.6</v>
      </c>
      <c r="T147" s="57"/>
      <c r="U147" s="56" t="s">
        <v>276</v>
      </c>
    </row>
    <row r="148" spans="1:21" x14ac:dyDescent="0.25">
      <c r="A148" s="69" t="s">
        <v>375</v>
      </c>
      <c r="B148" s="61">
        <v>37.073033333333335</v>
      </c>
      <c r="C148" s="61">
        <v>71.539150000000006</v>
      </c>
      <c r="D148" s="60">
        <v>3847</v>
      </c>
      <c r="F148" s="64" t="s">
        <v>374</v>
      </c>
      <c r="G148" s="64">
        <v>7.5</v>
      </c>
      <c r="K148" s="64">
        <v>8.9</v>
      </c>
      <c r="O148" s="63" t="s">
        <v>373</v>
      </c>
      <c r="T148" s="57"/>
      <c r="U148" s="56" t="s">
        <v>372</v>
      </c>
    </row>
    <row r="149" spans="1:21" x14ac:dyDescent="0.25">
      <c r="A149" s="69" t="s">
        <v>371</v>
      </c>
      <c r="B149" s="61">
        <v>37.066766666666666</v>
      </c>
      <c r="C149" s="61">
        <v>71.53895</v>
      </c>
      <c r="D149" s="60">
        <v>3565</v>
      </c>
      <c r="O149" s="63" t="s">
        <v>370</v>
      </c>
      <c r="T149" s="70" t="s">
        <v>326</v>
      </c>
      <c r="U149" s="56" t="s">
        <v>369</v>
      </c>
    </row>
    <row r="150" spans="1:21" x14ac:dyDescent="0.25">
      <c r="A150" s="69" t="s">
        <v>368</v>
      </c>
      <c r="B150" s="61">
        <v>37.053216666666664</v>
      </c>
      <c r="C150" s="61">
        <v>71.540649999999999</v>
      </c>
      <c r="D150" s="60">
        <v>3118</v>
      </c>
      <c r="F150" s="64" t="s">
        <v>367</v>
      </c>
      <c r="T150" s="57"/>
      <c r="U150" s="56" t="s">
        <v>366</v>
      </c>
    </row>
    <row r="151" spans="1:21" x14ac:dyDescent="0.25">
      <c r="A151" s="69" t="s">
        <v>365</v>
      </c>
      <c r="B151" s="61">
        <v>37.029000000000003</v>
      </c>
      <c r="C151" s="61">
        <v>71.483649999999997</v>
      </c>
      <c r="D151" s="60">
        <v>2507</v>
      </c>
      <c r="F151" s="64">
        <v>4.8</v>
      </c>
      <c r="K151" s="64" t="s">
        <v>364</v>
      </c>
      <c r="T151" s="57"/>
      <c r="U151" s="56" t="s">
        <v>362</v>
      </c>
    </row>
    <row r="152" spans="1:21" x14ac:dyDescent="0.25">
      <c r="A152" s="69" t="s">
        <v>363</v>
      </c>
      <c r="B152" s="61">
        <v>37.178666666666665</v>
      </c>
      <c r="C152" s="61">
        <v>71.467766666666662</v>
      </c>
      <c r="D152" s="60">
        <v>2785</v>
      </c>
      <c r="L152" s="64">
        <v>11.03</v>
      </c>
      <c r="T152" s="57"/>
      <c r="U152" s="56" t="s">
        <v>362</v>
      </c>
    </row>
    <row r="153" spans="1:21" x14ac:dyDescent="0.25">
      <c r="A153" s="69" t="s">
        <v>361</v>
      </c>
      <c r="B153" s="61">
        <v>37.333033333333333</v>
      </c>
      <c r="C153" s="61">
        <v>71.717399999999998</v>
      </c>
      <c r="D153" s="60">
        <v>2585</v>
      </c>
      <c r="F153" s="64">
        <v>6.3</v>
      </c>
      <c r="K153" s="64">
        <v>13.3</v>
      </c>
      <c r="L153" s="64">
        <v>12.8</v>
      </c>
      <c r="T153" s="57"/>
      <c r="U153" s="56" t="s">
        <v>360</v>
      </c>
    </row>
    <row r="154" spans="1:21" x14ac:dyDescent="0.25">
      <c r="A154" s="69" t="s">
        <v>359</v>
      </c>
      <c r="B154" s="61">
        <v>37.397816666666664</v>
      </c>
      <c r="C154" s="61">
        <v>71.649783333333332</v>
      </c>
      <c r="D154" s="60">
        <v>2383</v>
      </c>
      <c r="F154" s="74">
        <v>9.4</v>
      </c>
      <c r="T154" s="57"/>
      <c r="U154" s="56" t="s">
        <v>358</v>
      </c>
    </row>
    <row r="155" spans="1:21" x14ac:dyDescent="0.25">
      <c r="A155" s="69" t="s">
        <v>357</v>
      </c>
      <c r="B155" s="61">
        <v>37.397816666666664</v>
      </c>
      <c r="C155" s="61">
        <v>71.649783333333332</v>
      </c>
      <c r="D155" s="60">
        <v>2383</v>
      </c>
      <c r="F155" s="73" t="s">
        <v>262</v>
      </c>
      <c r="K155" s="64">
        <v>13.3</v>
      </c>
      <c r="L155" s="64">
        <v>9.6999999999999993</v>
      </c>
      <c r="T155" s="57"/>
      <c r="U155" s="56" t="s">
        <v>356</v>
      </c>
    </row>
    <row r="156" spans="1:21" x14ac:dyDescent="0.25">
      <c r="A156" s="69" t="s">
        <v>355</v>
      </c>
      <c r="B156" s="61">
        <v>37.194116666666666</v>
      </c>
      <c r="C156" s="61">
        <v>71.864033333333339</v>
      </c>
      <c r="D156" s="60">
        <v>2805</v>
      </c>
      <c r="T156" s="70" t="s">
        <v>326</v>
      </c>
      <c r="U156" s="56" t="s">
        <v>354</v>
      </c>
    </row>
    <row r="157" spans="1:21" x14ac:dyDescent="0.25">
      <c r="A157" s="69" t="s">
        <v>353</v>
      </c>
      <c r="B157" s="61">
        <v>37.181550000000001</v>
      </c>
      <c r="C157" s="61">
        <v>71.798566666666673</v>
      </c>
      <c r="D157" s="60">
        <v>3373</v>
      </c>
      <c r="F157" s="72">
        <v>2.4</v>
      </c>
      <c r="T157" s="57"/>
      <c r="U157" s="56" t="s">
        <v>352</v>
      </c>
    </row>
    <row r="158" spans="1:21" x14ac:dyDescent="0.25">
      <c r="A158" s="69" t="s">
        <v>351</v>
      </c>
      <c r="B158" s="61">
        <v>37.171316666666669</v>
      </c>
      <c r="C158" s="61">
        <v>71.773700000000005</v>
      </c>
      <c r="D158" s="60">
        <v>3706</v>
      </c>
      <c r="F158" s="64">
        <v>9.6999999999999993</v>
      </c>
      <c r="K158" s="64">
        <v>10.93</v>
      </c>
      <c r="T158" s="57"/>
      <c r="U158" s="56" t="s">
        <v>350</v>
      </c>
    </row>
    <row r="159" spans="1:21" x14ac:dyDescent="0.25">
      <c r="A159" s="69" t="s">
        <v>349</v>
      </c>
      <c r="B159" s="61">
        <v>37.143883333333335</v>
      </c>
      <c r="C159" s="61">
        <v>71.747516666666669</v>
      </c>
      <c r="D159" s="60">
        <v>4372</v>
      </c>
      <c r="F159" s="64">
        <v>8.4</v>
      </c>
      <c r="H159" s="64">
        <v>8.3000000000000007</v>
      </c>
      <c r="K159" s="64" t="s">
        <v>323</v>
      </c>
      <c r="P159" s="68" t="s">
        <v>348</v>
      </c>
      <c r="T159" s="70" t="s">
        <v>326</v>
      </c>
      <c r="U159" s="56" t="s">
        <v>287</v>
      </c>
    </row>
    <row r="160" spans="1:21" x14ac:dyDescent="0.25">
      <c r="A160" s="69" t="s">
        <v>347</v>
      </c>
      <c r="B160" s="61">
        <v>37.143883333333335</v>
      </c>
      <c r="C160" s="61">
        <v>71.747516666666669</v>
      </c>
      <c r="D160" s="60">
        <v>4372</v>
      </c>
      <c r="O160" s="63" t="s">
        <v>346</v>
      </c>
      <c r="R160" s="71" t="s">
        <v>345</v>
      </c>
      <c r="S160" s="71" t="s">
        <v>344</v>
      </c>
      <c r="T160" s="70" t="s">
        <v>326</v>
      </c>
      <c r="U160" s="56" t="s">
        <v>343</v>
      </c>
    </row>
    <row r="161" spans="1:21" x14ac:dyDescent="0.25">
      <c r="A161" s="69" t="s">
        <v>342</v>
      </c>
      <c r="B161" s="61">
        <v>37.16061666666667</v>
      </c>
      <c r="C161" s="61">
        <v>71.759766666666664</v>
      </c>
      <c r="D161" s="60">
        <v>4014</v>
      </c>
      <c r="F161" s="64" t="s">
        <v>341</v>
      </c>
      <c r="G161" s="64">
        <v>8.6999999999999993</v>
      </c>
      <c r="K161" s="64" t="s">
        <v>323</v>
      </c>
      <c r="O161" s="63" t="s">
        <v>340</v>
      </c>
      <c r="T161" s="57"/>
      <c r="U161" s="56" t="s">
        <v>339</v>
      </c>
    </row>
    <row r="162" spans="1:21" x14ac:dyDescent="0.25">
      <c r="A162" s="69" t="s">
        <v>338</v>
      </c>
      <c r="B162" s="61">
        <v>37.167504999999998</v>
      </c>
      <c r="C162" s="61">
        <v>71.778821666666673</v>
      </c>
      <c r="D162" s="60">
        <v>4013</v>
      </c>
      <c r="K162" s="45">
        <v>15</v>
      </c>
      <c r="O162" s="63" t="s">
        <v>337</v>
      </c>
      <c r="T162" s="57"/>
      <c r="U162" s="56" t="s">
        <v>336</v>
      </c>
    </row>
    <row r="163" spans="1:21" x14ac:dyDescent="0.25">
      <c r="A163" s="69" t="s">
        <v>335</v>
      </c>
      <c r="B163" s="61">
        <v>37.22443333333333</v>
      </c>
      <c r="C163" s="61">
        <v>72.120099999999994</v>
      </c>
      <c r="D163" s="60">
        <v>3045</v>
      </c>
      <c r="F163" s="64">
        <v>9.1999999999999993</v>
      </c>
      <c r="L163" s="64">
        <v>15.2</v>
      </c>
      <c r="Q163" s="67" t="s">
        <v>334</v>
      </c>
      <c r="T163" s="70" t="s">
        <v>326</v>
      </c>
      <c r="U163" s="56" t="s">
        <v>333</v>
      </c>
    </row>
    <row r="164" spans="1:21" x14ac:dyDescent="0.25">
      <c r="A164" s="69" t="s">
        <v>332</v>
      </c>
      <c r="B164" s="61">
        <v>37.241733333333336</v>
      </c>
      <c r="C164" s="61">
        <v>72.189383333333339</v>
      </c>
      <c r="D164" s="60">
        <v>3104</v>
      </c>
      <c r="G164" s="64">
        <v>6.8</v>
      </c>
      <c r="O164" s="63" t="s">
        <v>331</v>
      </c>
      <c r="T164" s="70" t="s">
        <v>326</v>
      </c>
      <c r="U164" s="56" t="s">
        <v>330</v>
      </c>
    </row>
    <row r="165" spans="1:21" x14ac:dyDescent="0.25">
      <c r="A165" s="69" t="s">
        <v>329</v>
      </c>
      <c r="B165" s="61">
        <v>37.241733333333336</v>
      </c>
      <c r="C165" s="61">
        <v>72.189383333333339</v>
      </c>
      <c r="D165" s="60">
        <v>3104</v>
      </c>
      <c r="R165" s="71" t="s">
        <v>328</v>
      </c>
      <c r="S165" s="71" t="s">
        <v>327</v>
      </c>
      <c r="T165" s="70" t="s">
        <v>326</v>
      </c>
      <c r="U165" s="56" t="s">
        <v>325</v>
      </c>
    </row>
    <row r="166" spans="1:21" x14ac:dyDescent="0.25">
      <c r="A166" s="69" t="s">
        <v>324</v>
      </c>
      <c r="B166" s="61">
        <v>37.241733333333336</v>
      </c>
      <c r="C166" s="61">
        <v>72.189383333333339</v>
      </c>
      <c r="D166" s="60">
        <v>3104</v>
      </c>
      <c r="F166" s="64">
        <v>6.4</v>
      </c>
      <c r="K166" s="64" t="s">
        <v>318</v>
      </c>
      <c r="P166" s="67" t="s">
        <v>323</v>
      </c>
      <c r="T166" s="57"/>
      <c r="U166" s="56" t="s">
        <v>322</v>
      </c>
    </row>
    <row r="167" spans="1:21" x14ac:dyDescent="0.25">
      <c r="A167" s="69" t="s">
        <v>321</v>
      </c>
      <c r="B167" s="61">
        <v>37.367333333333335</v>
      </c>
      <c r="C167" s="61">
        <v>72.36718333333333</v>
      </c>
      <c r="D167" s="60">
        <v>3376</v>
      </c>
      <c r="F167" s="64">
        <v>10.1</v>
      </c>
      <c r="T167" s="57"/>
      <c r="U167" s="56" t="s">
        <v>320</v>
      </c>
    </row>
    <row r="168" spans="1:21" x14ac:dyDescent="0.25">
      <c r="A168" s="69" t="s">
        <v>319</v>
      </c>
      <c r="B168" s="61">
        <v>37.3429</v>
      </c>
      <c r="C168" s="61">
        <v>72.562516666666667</v>
      </c>
      <c r="D168" s="60">
        <v>3702</v>
      </c>
      <c r="F168" s="64" t="s">
        <v>318</v>
      </c>
      <c r="K168" s="64">
        <v>10.3</v>
      </c>
      <c r="T168" s="57"/>
      <c r="U168" s="56" t="s">
        <v>317</v>
      </c>
    </row>
    <row r="169" spans="1:21" x14ac:dyDescent="0.25">
      <c r="A169" s="69" t="s">
        <v>316</v>
      </c>
      <c r="B169" s="61">
        <v>37.3429</v>
      </c>
      <c r="C169" s="61">
        <v>72.562516666666667</v>
      </c>
      <c r="D169" s="60">
        <v>3702</v>
      </c>
      <c r="F169" s="64"/>
      <c r="K169" s="64"/>
      <c r="O169" s="63" t="s">
        <v>315</v>
      </c>
      <c r="T169" s="57"/>
      <c r="U169" s="56" t="s">
        <v>314</v>
      </c>
    </row>
    <row r="170" spans="1:21" x14ac:dyDescent="0.25">
      <c r="A170" s="69" t="s">
        <v>313</v>
      </c>
      <c r="B170" s="61">
        <v>37.408900000000003</v>
      </c>
      <c r="C170" s="61">
        <v>72.582149999999999</v>
      </c>
      <c r="D170" s="60">
        <v>4060</v>
      </c>
      <c r="F170" s="64" t="s">
        <v>312</v>
      </c>
      <c r="L170" s="64">
        <v>13.2</v>
      </c>
      <c r="T170" s="57"/>
      <c r="U170" s="56" t="s">
        <v>311</v>
      </c>
    </row>
    <row r="171" spans="1:21" x14ac:dyDescent="0.25">
      <c r="A171" s="69" t="s">
        <v>310</v>
      </c>
      <c r="B171" s="61">
        <v>36.692549999999997</v>
      </c>
      <c r="C171" s="61">
        <v>71.732110000000006</v>
      </c>
      <c r="D171" s="60">
        <v>2760</v>
      </c>
      <c r="K171" s="64">
        <v>8.6</v>
      </c>
      <c r="T171" s="57"/>
      <c r="U171" s="56" t="s">
        <v>309</v>
      </c>
    </row>
    <row r="172" spans="1:21" x14ac:dyDescent="0.25">
      <c r="A172" s="69" t="s">
        <v>308</v>
      </c>
      <c r="B172" s="61">
        <v>36.913666666666664</v>
      </c>
      <c r="C172" s="61">
        <v>72.174333333333337</v>
      </c>
      <c r="D172" s="60">
        <v>2810</v>
      </c>
      <c r="K172" s="64">
        <v>5.18</v>
      </c>
      <c r="T172" s="57"/>
      <c r="U172" s="56" t="s">
        <v>307</v>
      </c>
    </row>
    <row r="173" spans="1:21" x14ac:dyDescent="0.25">
      <c r="A173" s="66" t="s">
        <v>306</v>
      </c>
      <c r="B173" s="61">
        <v>36.824361111111109</v>
      </c>
      <c r="C173" s="61">
        <v>72.043999999999997</v>
      </c>
      <c r="D173" s="60">
        <v>2745</v>
      </c>
      <c r="F173" s="64">
        <v>2.7</v>
      </c>
      <c r="G173" s="64" t="s">
        <v>293</v>
      </c>
      <c r="T173" s="57"/>
      <c r="U173" s="56" t="s">
        <v>305</v>
      </c>
    </row>
    <row r="174" spans="1:21" x14ac:dyDescent="0.25">
      <c r="A174" s="66" t="s">
        <v>304</v>
      </c>
      <c r="B174" s="61">
        <v>36.824361111111109</v>
      </c>
      <c r="C174" s="61">
        <v>72.043999999999997</v>
      </c>
      <c r="D174" s="60">
        <v>2745</v>
      </c>
      <c r="F174" s="64"/>
      <c r="G174" s="64"/>
      <c r="O174" s="68" t="s">
        <v>303</v>
      </c>
      <c r="T174" s="57"/>
      <c r="U174" s="56" t="s">
        <v>292</v>
      </c>
    </row>
    <row r="175" spans="1:21" x14ac:dyDescent="0.25">
      <c r="A175" s="66" t="s">
        <v>302</v>
      </c>
      <c r="B175" s="61">
        <v>36.824361111111109</v>
      </c>
      <c r="C175" s="61">
        <v>72.043999999999997</v>
      </c>
      <c r="D175" s="60">
        <v>2745</v>
      </c>
      <c r="F175" s="64"/>
      <c r="G175" s="64"/>
      <c r="O175" s="63" t="s">
        <v>301</v>
      </c>
      <c r="T175" s="57"/>
      <c r="U175" s="56" t="s">
        <v>300</v>
      </c>
    </row>
    <row r="176" spans="1:21" x14ac:dyDescent="0.25">
      <c r="A176" s="66" t="s">
        <v>299</v>
      </c>
      <c r="B176" s="61">
        <v>37.047888888888892</v>
      </c>
      <c r="C176" s="61">
        <v>72.250638888888872</v>
      </c>
      <c r="D176" s="60">
        <v>4703</v>
      </c>
      <c r="F176" s="64"/>
      <c r="G176" s="64"/>
      <c r="O176" s="63" t="s">
        <v>298</v>
      </c>
      <c r="T176" s="57"/>
      <c r="U176" s="56" t="s">
        <v>297</v>
      </c>
    </row>
    <row r="177" spans="1:21" x14ac:dyDescent="0.25">
      <c r="A177" s="66" t="s">
        <v>296</v>
      </c>
      <c r="B177" s="61">
        <v>37.045027777777776</v>
      </c>
      <c r="C177" s="61">
        <v>72.251944444444447</v>
      </c>
      <c r="D177" s="60">
        <v>4560</v>
      </c>
      <c r="F177" s="64">
        <v>4.8</v>
      </c>
      <c r="G177" s="64">
        <v>4.4000000000000004</v>
      </c>
      <c r="T177" s="57"/>
      <c r="U177" s="56" t="s">
        <v>295</v>
      </c>
    </row>
    <row r="178" spans="1:21" x14ac:dyDescent="0.25">
      <c r="A178" s="66" t="s">
        <v>294</v>
      </c>
      <c r="B178" s="61">
        <v>37.021611111111113</v>
      </c>
      <c r="C178" s="61">
        <v>72.248222222222225</v>
      </c>
      <c r="D178" s="60">
        <v>3804</v>
      </c>
      <c r="G178" s="64" t="s">
        <v>293</v>
      </c>
      <c r="T178" s="57"/>
      <c r="U178" s="56" t="s">
        <v>292</v>
      </c>
    </row>
    <row r="179" spans="1:21" x14ac:dyDescent="0.25">
      <c r="A179" s="66" t="s">
        <v>291</v>
      </c>
      <c r="B179" s="61">
        <v>36.974388888888889</v>
      </c>
      <c r="C179" s="61">
        <v>72.259388888888893</v>
      </c>
      <c r="D179" s="60">
        <v>3183</v>
      </c>
      <c r="F179" s="64">
        <v>2.8</v>
      </c>
      <c r="K179" s="64">
        <v>5.5</v>
      </c>
      <c r="T179" s="57"/>
      <c r="U179" s="56" t="s">
        <v>290</v>
      </c>
    </row>
    <row r="180" spans="1:21" x14ac:dyDescent="0.25">
      <c r="A180" s="66" t="s">
        <v>289</v>
      </c>
      <c r="B180" s="61">
        <v>36.95752777777777</v>
      </c>
      <c r="C180" s="61">
        <v>72.253194444444446</v>
      </c>
      <c r="D180" s="60">
        <v>2853</v>
      </c>
      <c r="F180" s="64"/>
      <c r="K180" s="64"/>
      <c r="O180" s="63" t="s">
        <v>288</v>
      </c>
      <c r="T180" s="57"/>
      <c r="U180" s="56" t="s">
        <v>287</v>
      </c>
    </row>
    <row r="181" spans="1:21" x14ac:dyDescent="0.25">
      <c r="A181" s="66" t="s">
        <v>286</v>
      </c>
      <c r="B181" s="61">
        <v>37.003528333333335</v>
      </c>
      <c r="C181" s="61">
        <v>72.547221666666672</v>
      </c>
      <c r="D181" s="60">
        <v>2819</v>
      </c>
      <c r="K181" s="64">
        <v>5.46</v>
      </c>
      <c r="T181" s="57"/>
      <c r="U181" s="56" t="s">
        <v>285</v>
      </c>
    </row>
    <row r="182" spans="1:21" x14ac:dyDescent="0.25">
      <c r="A182" s="66" t="s">
        <v>284</v>
      </c>
      <c r="B182" s="61">
        <v>37.098388888888891</v>
      </c>
      <c r="C182" s="61">
        <v>72.712333333333333</v>
      </c>
      <c r="D182" s="60">
        <v>3285</v>
      </c>
      <c r="K182" s="64">
        <v>6.39</v>
      </c>
      <c r="Q182" s="67" t="s">
        <v>283</v>
      </c>
      <c r="T182" s="57"/>
      <c r="U182" s="56" t="s">
        <v>282</v>
      </c>
    </row>
    <row r="183" spans="1:21" x14ac:dyDescent="0.25">
      <c r="A183" s="66" t="s">
        <v>281</v>
      </c>
      <c r="B183" s="61">
        <v>37.22795</v>
      </c>
      <c r="C183" s="61">
        <v>72.808049999999994</v>
      </c>
      <c r="D183" s="60">
        <v>3513</v>
      </c>
      <c r="O183" s="63" t="s">
        <v>280</v>
      </c>
      <c r="T183" s="57"/>
      <c r="U183" s="56" t="s">
        <v>279</v>
      </c>
    </row>
    <row r="184" spans="1:21" x14ac:dyDescent="0.25">
      <c r="A184" s="65" t="s">
        <v>278</v>
      </c>
      <c r="B184" s="61">
        <v>37.285055555555559</v>
      </c>
      <c r="C184" s="61">
        <v>72.941888888888883</v>
      </c>
      <c r="D184" s="60">
        <v>3622</v>
      </c>
      <c r="F184" s="64">
        <v>4.5999999999999996</v>
      </c>
      <c r="P184" s="45" t="s">
        <v>277</v>
      </c>
      <c r="T184" s="57"/>
      <c r="U184" s="56" t="s">
        <v>276</v>
      </c>
    </row>
    <row r="185" spans="1:21" x14ac:dyDescent="0.25">
      <c r="A185" s="65" t="s">
        <v>275</v>
      </c>
      <c r="B185" s="61">
        <v>36.810633333333335</v>
      </c>
      <c r="C185" s="61">
        <v>72.033706666666646</v>
      </c>
      <c r="D185" s="60">
        <v>2817</v>
      </c>
      <c r="F185" s="64"/>
      <c r="O185" s="63" t="s">
        <v>274</v>
      </c>
      <c r="T185" s="57"/>
      <c r="U185" s="56" t="s">
        <v>273</v>
      </c>
    </row>
    <row r="186" spans="1:21" x14ac:dyDescent="0.25">
      <c r="A186" s="62" t="s">
        <v>272</v>
      </c>
      <c r="B186" s="61">
        <v>37.178666666666665</v>
      </c>
      <c r="C186" s="61">
        <v>71.467766666666662</v>
      </c>
      <c r="D186" s="60">
        <v>2785</v>
      </c>
      <c r="K186" s="59" t="s">
        <v>271</v>
      </c>
      <c r="T186" s="57"/>
      <c r="U186" s="56" t="s">
        <v>270</v>
      </c>
    </row>
    <row r="187" spans="1:21" x14ac:dyDescent="0.25">
      <c r="A187" s="62" t="s">
        <v>269</v>
      </c>
      <c r="B187" s="61">
        <v>37.178666666666665</v>
      </c>
      <c r="C187" s="61">
        <v>71.467766666666662</v>
      </c>
      <c r="D187" s="60">
        <v>2785</v>
      </c>
      <c r="K187" s="59" t="s">
        <v>268</v>
      </c>
      <c r="T187" s="57"/>
      <c r="U187" s="56" t="s">
        <v>267</v>
      </c>
    </row>
    <row r="188" spans="1:21" x14ac:dyDescent="0.25">
      <c r="A188" s="62" t="s">
        <v>266</v>
      </c>
      <c r="B188" s="61">
        <v>36.978999999999999</v>
      </c>
      <c r="C188" s="61">
        <v>71.472999999999999</v>
      </c>
      <c r="D188" s="60">
        <v>2479</v>
      </c>
      <c r="K188" s="59" t="s">
        <v>265</v>
      </c>
      <c r="M188" s="59" t="s">
        <v>264</v>
      </c>
      <c r="T188" s="57"/>
      <c r="U188" s="56" t="s">
        <v>261</v>
      </c>
    </row>
    <row r="189" spans="1:21" x14ac:dyDescent="0.25">
      <c r="A189" s="62" t="s">
        <v>263</v>
      </c>
      <c r="B189" s="61">
        <v>36.89</v>
      </c>
      <c r="C189" s="61">
        <v>71.534000000000006</v>
      </c>
      <c r="D189" s="60">
        <v>2611</v>
      </c>
      <c r="K189" s="59" t="s">
        <v>262</v>
      </c>
      <c r="T189" s="57"/>
      <c r="U189" s="56" t="s">
        <v>261</v>
      </c>
    </row>
    <row r="190" spans="1:21" x14ac:dyDescent="0.25">
      <c r="A190" s="58" t="s">
        <v>228</v>
      </c>
      <c r="B190" s="47">
        <v>37.037379999999999</v>
      </c>
      <c r="C190" s="47">
        <v>72.582579999999993</v>
      </c>
      <c r="D190" s="46">
        <v>3605</v>
      </c>
      <c r="G190" s="45" t="s">
        <v>260</v>
      </c>
      <c r="T190" s="57" t="s">
        <v>256</v>
      </c>
      <c r="U190" s="56" t="s">
        <v>259</v>
      </c>
    </row>
    <row r="191" spans="1:21" x14ac:dyDescent="0.25">
      <c r="A191" s="58" t="s">
        <v>230</v>
      </c>
      <c r="B191" s="47">
        <v>37.305100000000003</v>
      </c>
      <c r="C191" s="47">
        <v>72.880240000000001</v>
      </c>
      <c r="D191" s="46">
        <v>4206</v>
      </c>
      <c r="G191" s="45" t="s">
        <v>258</v>
      </c>
      <c r="T191" s="57"/>
      <c r="U191" s="56" t="s">
        <v>257</v>
      </c>
    </row>
    <row r="192" spans="1:21" x14ac:dyDescent="0.25">
      <c r="A192" s="55" t="s">
        <v>233</v>
      </c>
      <c r="B192" s="54">
        <v>37.251980000000003</v>
      </c>
      <c r="C192" s="54">
        <v>72.899619999999999</v>
      </c>
      <c r="D192" s="53">
        <v>3554</v>
      </c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1" t="s">
        <v>256</v>
      </c>
      <c r="U192" s="50" t="s">
        <v>232</v>
      </c>
    </row>
    <row r="194" spans="1:1" ht="17.25" x14ac:dyDescent="0.25">
      <c r="A194" s="45" t="s">
        <v>255</v>
      </c>
    </row>
    <row r="195" spans="1:1" ht="17.25" x14ac:dyDescent="0.25">
      <c r="A195" s="45" t="s">
        <v>254</v>
      </c>
    </row>
    <row r="196" spans="1:1" ht="17.25" x14ac:dyDescent="0.25">
      <c r="A196" s="45" t="s">
        <v>253</v>
      </c>
    </row>
    <row r="197" spans="1:1" ht="17.25" x14ac:dyDescent="0.25">
      <c r="A197" s="45" t="s">
        <v>252</v>
      </c>
    </row>
    <row r="198" spans="1:1" x14ac:dyDescent="0.25">
      <c r="A198" s="49" t="s">
        <v>251</v>
      </c>
    </row>
    <row r="199" spans="1:1" x14ac:dyDescent="0.25">
      <c r="A199" s="45" t="s">
        <v>250</v>
      </c>
    </row>
    <row r="200" spans="1:1" x14ac:dyDescent="0.25">
      <c r="A200" s="45" t="s">
        <v>249</v>
      </c>
    </row>
    <row r="201" spans="1:1" x14ac:dyDescent="0.25">
      <c r="A201" s="45"/>
    </row>
    <row r="202" spans="1:1" x14ac:dyDescent="0.25">
      <c r="A202" s="45"/>
    </row>
    <row r="203" spans="1:1" x14ac:dyDescent="0.25">
      <c r="A203" s="45"/>
    </row>
    <row r="205" spans="1:1" x14ac:dyDescent="0.25">
      <c r="A205" s="45"/>
    </row>
    <row r="206" spans="1:1" x14ac:dyDescent="0.25">
      <c r="A206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136C9-CA8E-429B-A461-D4085CBB8F51}">
  <dimension ref="A1:X29"/>
  <sheetViews>
    <sheetView workbookViewId="0"/>
  </sheetViews>
  <sheetFormatPr defaultColWidth="9.140625" defaultRowHeight="12.75" x14ac:dyDescent="0.2"/>
  <cols>
    <col min="1" max="1" width="7.42578125" customWidth="1"/>
    <col min="2" max="2" width="10.28515625" bestFit="1" customWidth="1"/>
    <col min="3" max="3" width="3.7109375" bestFit="1" customWidth="1"/>
    <col min="4" max="4" width="15" bestFit="1" customWidth="1"/>
    <col min="5" max="6" width="7.42578125" customWidth="1"/>
    <col min="7" max="7" width="6" bestFit="1" customWidth="1"/>
    <col min="8" max="8" width="6.42578125" bestFit="1" customWidth="1"/>
    <col min="9" max="9" width="5.7109375" bestFit="1" customWidth="1"/>
    <col min="10" max="10" width="10.140625" bestFit="1" customWidth="1"/>
    <col min="11" max="13" width="5" bestFit="1" customWidth="1"/>
    <col min="14" max="14" width="17.7109375" bestFit="1" customWidth="1"/>
    <col min="15" max="15" width="5.7109375" bestFit="1" customWidth="1"/>
    <col min="16" max="16" width="7.42578125" bestFit="1" customWidth="1"/>
  </cols>
  <sheetData>
    <row r="1" spans="1:16" ht="18.75" thickBot="1" x14ac:dyDescent="0.25">
      <c r="A1" s="114" t="s">
        <v>814</v>
      </c>
      <c r="B1" s="114"/>
    </row>
    <row r="2" spans="1:16" ht="62.25" x14ac:dyDescent="0.2">
      <c r="A2" s="133" t="s">
        <v>791</v>
      </c>
      <c r="B2" s="131" t="s">
        <v>813</v>
      </c>
      <c r="C2" s="131" t="s">
        <v>812</v>
      </c>
      <c r="D2" s="131" t="s">
        <v>811</v>
      </c>
      <c r="E2" s="131" t="s">
        <v>810</v>
      </c>
      <c r="F2" s="131" t="s">
        <v>809</v>
      </c>
      <c r="G2" s="131" t="s">
        <v>808</v>
      </c>
      <c r="H2" s="131" t="s">
        <v>807</v>
      </c>
      <c r="I2" s="131" t="s">
        <v>806</v>
      </c>
      <c r="J2" s="131" t="s">
        <v>805</v>
      </c>
      <c r="K2" s="131" t="s">
        <v>804</v>
      </c>
      <c r="L2" s="131" t="s">
        <v>803</v>
      </c>
      <c r="M2" s="131" t="s">
        <v>802</v>
      </c>
      <c r="N2" s="132" t="s">
        <v>801</v>
      </c>
      <c r="O2" s="131" t="s">
        <v>800</v>
      </c>
      <c r="P2" s="130" t="s">
        <v>799</v>
      </c>
    </row>
    <row r="3" spans="1:16" ht="13.9" customHeight="1" x14ac:dyDescent="0.2">
      <c r="A3" s="127" t="s">
        <v>228</v>
      </c>
      <c r="B3" s="125">
        <v>2</v>
      </c>
      <c r="C3" s="125">
        <v>1</v>
      </c>
      <c r="D3" s="125">
        <v>6</v>
      </c>
      <c r="E3" s="125">
        <v>-0.4</v>
      </c>
      <c r="F3" s="125">
        <v>231.5</v>
      </c>
      <c r="G3" s="125" t="s">
        <v>797</v>
      </c>
      <c r="H3" s="125" t="s">
        <v>797</v>
      </c>
      <c r="I3" s="125" t="s">
        <v>797</v>
      </c>
      <c r="J3" s="125" t="s">
        <v>797</v>
      </c>
      <c r="K3" s="125" t="s">
        <v>797</v>
      </c>
      <c r="L3" s="125" t="s">
        <v>797</v>
      </c>
      <c r="M3" s="125" t="s">
        <v>797</v>
      </c>
      <c r="N3" s="125">
        <v>0.7</v>
      </c>
      <c r="O3" s="125" t="s">
        <v>797</v>
      </c>
      <c r="P3" s="124">
        <v>0.82</v>
      </c>
    </row>
    <row r="4" spans="1:16" ht="13.9" customHeight="1" x14ac:dyDescent="0.2">
      <c r="A4" s="121"/>
      <c r="B4" s="120">
        <v>3</v>
      </c>
      <c r="C4" s="107">
        <v>2</v>
      </c>
      <c r="D4" s="107">
        <v>14</v>
      </c>
      <c r="E4" s="107" t="s">
        <v>797</v>
      </c>
      <c r="F4" s="107" t="s">
        <v>797</v>
      </c>
      <c r="G4" s="107">
        <v>-56.2</v>
      </c>
      <c r="H4" s="107">
        <v>8.6999999999999993</v>
      </c>
      <c r="I4" s="107">
        <v>30</v>
      </c>
      <c r="J4" s="123">
        <v>75</v>
      </c>
      <c r="K4" s="107">
        <v>0.01</v>
      </c>
      <c r="L4" s="107">
        <v>0.36</v>
      </c>
      <c r="M4" s="107">
        <v>0.63</v>
      </c>
      <c r="N4" s="107">
        <v>2.9</v>
      </c>
      <c r="O4" s="107">
        <v>36</v>
      </c>
      <c r="P4" s="119">
        <v>0.5</v>
      </c>
    </row>
    <row r="5" spans="1:16" ht="13.9" customHeight="1" x14ac:dyDescent="0.2">
      <c r="A5" s="121"/>
      <c r="B5" s="120"/>
      <c r="C5" s="107">
        <v>3</v>
      </c>
      <c r="D5" s="107">
        <v>11</v>
      </c>
      <c r="E5" s="107" t="s">
        <v>797</v>
      </c>
      <c r="F5" s="107" t="s">
        <v>797</v>
      </c>
      <c r="G5" s="107">
        <v>-56.4</v>
      </c>
      <c r="H5" s="107" t="s">
        <v>797</v>
      </c>
      <c r="I5" s="107">
        <v>31.1</v>
      </c>
      <c r="J5" s="123">
        <v>77</v>
      </c>
      <c r="K5" s="107" t="s">
        <v>797</v>
      </c>
      <c r="L5" s="129" t="s">
        <v>797</v>
      </c>
      <c r="M5" s="129" t="s">
        <v>797</v>
      </c>
      <c r="N5" s="129" t="s">
        <v>797</v>
      </c>
      <c r="O5" s="129" t="s">
        <v>797</v>
      </c>
      <c r="P5" s="128" t="s">
        <v>797</v>
      </c>
    </row>
    <row r="6" spans="1:16" ht="13.9" customHeight="1" x14ac:dyDescent="0.2">
      <c r="A6" s="121"/>
      <c r="B6" s="120"/>
      <c r="C6" s="107">
        <v>4</v>
      </c>
      <c r="D6" s="107">
        <v>6</v>
      </c>
      <c r="E6" s="107" t="s">
        <v>797</v>
      </c>
      <c r="F6" s="107" t="s">
        <v>797</v>
      </c>
      <c r="G6" s="107">
        <v>-56.3</v>
      </c>
      <c r="H6" s="107" t="s">
        <v>797</v>
      </c>
      <c r="I6" s="107">
        <v>30.7</v>
      </c>
      <c r="J6" s="123">
        <v>72</v>
      </c>
      <c r="K6" s="107" t="s">
        <v>797</v>
      </c>
      <c r="L6" s="129" t="s">
        <v>797</v>
      </c>
      <c r="M6" s="129" t="s">
        <v>797</v>
      </c>
      <c r="N6" s="129" t="s">
        <v>797</v>
      </c>
      <c r="O6" s="129" t="s">
        <v>797</v>
      </c>
      <c r="P6" s="128" t="s">
        <v>797</v>
      </c>
    </row>
    <row r="7" spans="1:16" ht="13.9" customHeight="1" x14ac:dyDescent="0.2">
      <c r="A7" s="121"/>
      <c r="B7" s="120"/>
      <c r="C7" s="107">
        <v>5</v>
      </c>
      <c r="D7" s="107">
        <v>5</v>
      </c>
      <c r="E7" s="107" t="s">
        <v>797</v>
      </c>
      <c r="F7" s="107" t="s">
        <v>797</v>
      </c>
      <c r="G7" s="107">
        <v>-56.4</v>
      </c>
      <c r="H7" s="107">
        <v>7.7</v>
      </c>
      <c r="I7" s="107">
        <v>31.1</v>
      </c>
      <c r="J7" s="123">
        <v>65</v>
      </c>
      <c r="K7" s="107">
        <v>0.01</v>
      </c>
      <c r="L7" s="107">
        <v>0.35</v>
      </c>
      <c r="M7" s="107">
        <v>0.64</v>
      </c>
      <c r="N7" s="107">
        <v>4.5</v>
      </c>
      <c r="O7" s="107">
        <v>35</v>
      </c>
      <c r="P7" s="119">
        <v>0.6</v>
      </c>
    </row>
    <row r="8" spans="1:16" ht="13.9" customHeight="1" x14ac:dyDescent="0.2">
      <c r="A8" s="121"/>
      <c r="B8" s="120"/>
      <c r="C8" s="107">
        <v>6</v>
      </c>
      <c r="D8" s="107">
        <v>14</v>
      </c>
      <c r="E8" s="107" t="s">
        <v>797</v>
      </c>
      <c r="F8" s="107" t="s">
        <v>797</v>
      </c>
      <c r="G8" s="107">
        <v>-56.9</v>
      </c>
      <c r="H8" s="107">
        <v>8.4</v>
      </c>
      <c r="I8" s="107">
        <v>31.1</v>
      </c>
      <c r="J8" s="123">
        <v>61</v>
      </c>
      <c r="K8" s="107">
        <v>0.01</v>
      </c>
      <c r="L8" s="107">
        <v>0.28999999999999998</v>
      </c>
      <c r="M8" s="107">
        <v>0.7</v>
      </c>
      <c r="N8" s="107">
        <v>3.2</v>
      </c>
      <c r="O8" s="107">
        <v>29</v>
      </c>
      <c r="P8" s="119">
        <v>0.7</v>
      </c>
    </row>
    <row r="9" spans="1:16" ht="15" x14ac:dyDescent="0.2">
      <c r="A9" s="121"/>
      <c r="B9" s="120"/>
      <c r="C9" s="107">
        <v>7</v>
      </c>
      <c r="D9" s="107">
        <v>4</v>
      </c>
      <c r="E9" s="107" t="s">
        <v>797</v>
      </c>
      <c r="F9" s="107" t="s">
        <v>797</v>
      </c>
      <c r="G9" s="107">
        <v>-56.7</v>
      </c>
      <c r="H9" s="107">
        <v>8.5</v>
      </c>
      <c r="I9" s="107">
        <v>31.1</v>
      </c>
      <c r="J9" s="123">
        <v>65</v>
      </c>
      <c r="K9" s="107">
        <v>0.01</v>
      </c>
      <c r="L9" s="107">
        <v>0.31</v>
      </c>
      <c r="M9" s="107">
        <v>0.68</v>
      </c>
      <c r="N9" s="107">
        <v>2.9</v>
      </c>
      <c r="O9" s="107">
        <v>31</v>
      </c>
      <c r="P9" s="119">
        <v>0.7</v>
      </c>
    </row>
    <row r="10" spans="1:16" ht="15" x14ac:dyDescent="0.2">
      <c r="A10" s="118"/>
      <c r="B10" s="122"/>
      <c r="C10" s="116">
        <v>8</v>
      </c>
      <c r="D10" s="116">
        <v>20</v>
      </c>
      <c r="E10" s="116" t="s">
        <v>797</v>
      </c>
      <c r="F10" s="116" t="s">
        <v>797</v>
      </c>
      <c r="G10" s="116">
        <v>-56.3</v>
      </c>
      <c r="H10" s="116">
        <v>8.5</v>
      </c>
      <c r="I10" s="116">
        <v>31.1</v>
      </c>
      <c r="J10" s="117">
        <v>78</v>
      </c>
      <c r="K10" s="116">
        <v>0.01</v>
      </c>
      <c r="L10" s="116">
        <v>0.46</v>
      </c>
      <c r="M10" s="116">
        <v>0.53</v>
      </c>
      <c r="N10" s="116">
        <v>3</v>
      </c>
      <c r="O10" s="116">
        <v>46</v>
      </c>
      <c r="P10" s="115">
        <v>0.6</v>
      </c>
    </row>
    <row r="11" spans="1:16" ht="15" x14ac:dyDescent="0.2">
      <c r="A11" s="127" t="s">
        <v>233</v>
      </c>
      <c r="B11" s="126">
        <v>2</v>
      </c>
      <c r="C11" s="125">
        <v>1</v>
      </c>
      <c r="D11" s="125">
        <v>7</v>
      </c>
      <c r="E11" s="125">
        <v>-3</v>
      </c>
      <c r="F11" s="125" t="s">
        <v>798</v>
      </c>
      <c r="G11" s="125" t="s">
        <v>797</v>
      </c>
      <c r="H11" s="125" t="s">
        <v>797</v>
      </c>
      <c r="I11" s="125" t="s">
        <v>797</v>
      </c>
      <c r="J11" s="125" t="s">
        <v>797</v>
      </c>
      <c r="K11" s="125" t="s">
        <v>797</v>
      </c>
      <c r="L11" s="125" t="s">
        <v>797</v>
      </c>
      <c r="M11" s="125" t="s">
        <v>797</v>
      </c>
      <c r="N11" s="125">
        <v>4.9000000000000004</v>
      </c>
      <c r="O11" s="125" t="s">
        <v>797</v>
      </c>
      <c r="P11" s="124" t="s">
        <v>797</v>
      </c>
    </row>
    <row r="12" spans="1:16" ht="15" x14ac:dyDescent="0.2">
      <c r="A12" s="121"/>
      <c r="B12" s="120"/>
      <c r="C12" s="107">
        <v>2</v>
      </c>
      <c r="D12" s="107">
        <v>9</v>
      </c>
      <c r="E12" s="107">
        <v>-1.1000000000000001</v>
      </c>
      <c r="F12" s="107">
        <v>195.7</v>
      </c>
      <c r="G12" s="107" t="s">
        <v>797</v>
      </c>
      <c r="H12" s="107" t="s">
        <v>797</v>
      </c>
      <c r="I12" s="107" t="s">
        <v>797</v>
      </c>
      <c r="J12" s="107" t="s">
        <v>797</v>
      </c>
      <c r="K12" s="107" t="s">
        <v>797</v>
      </c>
      <c r="L12" s="107" t="s">
        <v>797</v>
      </c>
      <c r="M12" s="107" t="s">
        <v>797</v>
      </c>
      <c r="N12" s="107">
        <v>1.9</v>
      </c>
      <c r="O12" s="107" t="s">
        <v>797</v>
      </c>
      <c r="P12" s="119">
        <v>0.88</v>
      </c>
    </row>
    <row r="13" spans="1:16" ht="15" x14ac:dyDescent="0.2">
      <c r="A13" s="121"/>
      <c r="B13" s="120">
        <v>3</v>
      </c>
      <c r="C13" s="107">
        <v>3</v>
      </c>
      <c r="D13" s="107">
        <v>5</v>
      </c>
      <c r="E13" s="107" t="s">
        <v>797</v>
      </c>
      <c r="F13" s="107" t="s">
        <v>797</v>
      </c>
      <c r="G13" s="107">
        <v>-59.1</v>
      </c>
      <c r="H13" s="107">
        <v>10</v>
      </c>
      <c r="I13" s="107">
        <v>19.600000000000001</v>
      </c>
      <c r="J13" s="123">
        <v>55</v>
      </c>
      <c r="K13" s="107">
        <v>0</v>
      </c>
      <c r="L13" s="107">
        <v>0.16</v>
      </c>
      <c r="M13" s="107">
        <v>0.84</v>
      </c>
      <c r="N13" s="107">
        <v>0</v>
      </c>
      <c r="O13" s="107">
        <v>16</v>
      </c>
      <c r="P13" s="119">
        <v>0.6</v>
      </c>
    </row>
    <row r="14" spans="1:16" ht="15" x14ac:dyDescent="0.2">
      <c r="A14" s="118"/>
      <c r="B14" s="122"/>
      <c r="C14" s="116">
        <v>4</v>
      </c>
      <c r="D14" s="116">
        <v>2</v>
      </c>
      <c r="E14" s="116" t="s">
        <v>797</v>
      </c>
      <c r="F14" s="116" t="s">
        <v>797</v>
      </c>
      <c r="G14" s="116">
        <v>-59.8</v>
      </c>
      <c r="H14" s="116">
        <v>10</v>
      </c>
      <c r="I14" s="116">
        <v>18.899999999999999</v>
      </c>
      <c r="J14" s="117">
        <v>57</v>
      </c>
      <c r="K14" s="116">
        <v>0</v>
      </c>
      <c r="L14" s="116">
        <v>0.16</v>
      </c>
      <c r="M14" s="116">
        <v>0.84</v>
      </c>
      <c r="N14" s="116">
        <v>0</v>
      </c>
      <c r="O14" s="116">
        <v>16</v>
      </c>
      <c r="P14" s="115">
        <v>0.6</v>
      </c>
    </row>
    <row r="15" spans="1:16" ht="15" x14ac:dyDescent="0.2">
      <c r="A15" s="121" t="s">
        <v>139</v>
      </c>
      <c r="B15" s="120">
        <v>2</v>
      </c>
      <c r="C15" s="107">
        <v>1</v>
      </c>
      <c r="D15" s="107">
        <v>9</v>
      </c>
      <c r="E15" s="107">
        <v>-5.4</v>
      </c>
      <c r="F15" s="107">
        <v>273.8</v>
      </c>
      <c r="G15" s="107" t="s">
        <v>797</v>
      </c>
      <c r="H15" s="107" t="s">
        <v>797</v>
      </c>
      <c r="I15" s="107" t="s">
        <v>797</v>
      </c>
      <c r="J15" s="107" t="s">
        <v>797</v>
      </c>
      <c r="K15" s="107" t="s">
        <v>797</v>
      </c>
      <c r="L15" s="107" t="s">
        <v>797</v>
      </c>
      <c r="M15" s="107" t="s">
        <v>797</v>
      </c>
      <c r="N15" s="107">
        <v>8.3000000000000007</v>
      </c>
      <c r="O15" s="107" t="s">
        <v>797</v>
      </c>
      <c r="P15" s="119">
        <v>0.81</v>
      </c>
    </row>
    <row r="16" spans="1:16" ht="15" x14ac:dyDescent="0.2">
      <c r="A16" s="121"/>
      <c r="B16" s="120"/>
      <c r="C16" s="107">
        <v>2</v>
      </c>
      <c r="D16" s="107">
        <v>5</v>
      </c>
      <c r="E16" s="107">
        <v>-1.8</v>
      </c>
      <c r="F16" s="107">
        <v>224</v>
      </c>
      <c r="G16" s="107" t="s">
        <v>797</v>
      </c>
      <c r="H16" s="107" t="s">
        <v>797</v>
      </c>
      <c r="I16" s="107" t="s">
        <v>797</v>
      </c>
      <c r="J16" s="107" t="s">
        <v>797</v>
      </c>
      <c r="K16" s="107" t="s">
        <v>797</v>
      </c>
      <c r="L16" s="107" t="s">
        <v>797</v>
      </c>
      <c r="M16" s="107" t="s">
        <v>797</v>
      </c>
      <c r="N16" s="107">
        <v>3</v>
      </c>
      <c r="O16" s="107" t="s">
        <v>797</v>
      </c>
      <c r="P16" s="119">
        <v>0.86</v>
      </c>
    </row>
    <row r="17" spans="1:24" ht="15" x14ac:dyDescent="0.2">
      <c r="A17" s="121"/>
      <c r="B17" s="120"/>
      <c r="C17" s="107">
        <v>3</v>
      </c>
      <c r="D17" s="107">
        <v>5</v>
      </c>
      <c r="E17" s="107">
        <v>-1.1000000000000001</v>
      </c>
      <c r="F17" s="107">
        <v>213</v>
      </c>
      <c r="G17" s="107" t="s">
        <v>797</v>
      </c>
      <c r="H17" s="107" t="s">
        <v>797</v>
      </c>
      <c r="I17" s="107" t="s">
        <v>797</v>
      </c>
      <c r="J17" s="107" t="s">
        <v>797</v>
      </c>
      <c r="K17" s="107" t="s">
        <v>797</v>
      </c>
      <c r="L17" s="107" t="s">
        <v>797</v>
      </c>
      <c r="M17" s="107" t="s">
        <v>797</v>
      </c>
      <c r="N17" s="107">
        <v>1.9</v>
      </c>
      <c r="O17" s="107" t="s">
        <v>797</v>
      </c>
      <c r="P17" s="119">
        <v>0.87</v>
      </c>
    </row>
    <row r="18" spans="1:24" ht="15" x14ac:dyDescent="0.2">
      <c r="A18" s="118"/>
      <c r="B18" s="116">
        <v>3</v>
      </c>
      <c r="C18" s="116">
        <v>4</v>
      </c>
      <c r="D18" s="116">
        <v>10</v>
      </c>
      <c r="E18" s="116" t="s">
        <v>797</v>
      </c>
      <c r="F18" s="116" t="s">
        <v>797</v>
      </c>
      <c r="G18" s="116">
        <v>-56.5</v>
      </c>
      <c r="H18" s="116">
        <v>6.2</v>
      </c>
      <c r="I18" s="116" t="s">
        <v>797</v>
      </c>
      <c r="J18" s="117">
        <v>67</v>
      </c>
      <c r="K18" s="116">
        <v>0.02</v>
      </c>
      <c r="L18" s="116">
        <v>0.25</v>
      </c>
      <c r="M18" s="116">
        <v>0.73</v>
      </c>
      <c r="N18" s="116">
        <v>7.4</v>
      </c>
      <c r="O18" s="116">
        <v>25</v>
      </c>
      <c r="P18" s="115">
        <v>0.6</v>
      </c>
    </row>
    <row r="19" spans="1:24" ht="15" x14ac:dyDescent="0.2">
      <c r="A19" s="114" t="s">
        <v>796</v>
      </c>
      <c r="B19" s="114"/>
    </row>
    <row r="20" spans="1:24" ht="18" x14ac:dyDescent="0.2">
      <c r="A20" s="114" t="s">
        <v>795</v>
      </c>
      <c r="B20" s="114"/>
    </row>
    <row r="21" spans="1:24" ht="18" x14ac:dyDescent="0.2">
      <c r="A21" s="113" t="s">
        <v>794</v>
      </c>
      <c r="B21" s="113"/>
    </row>
    <row r="22" spans="1:24" x14ac:dyDescent="0.2">
      <c r="R22" s="110"/>
    </row>
    <row r="23" spans="1:24" ht="15" x14ac:dyDescent="0.2">
      <c r="R23" s="112"/>
      <c r="S23" s="112"/>
      <c r="T23" s="112"/>
      <c r="U23" s="112"/>
      <c r="V23" s="112"/>
      <c r="W23" s="112"/>
      <c r="X23" s="111"/>
    </row>
    <row r="24" spans="1:24" ht="15" x14ac:dyDescent="0.2">
      <c r="R24" s="109"/>
      <c r="S24" s="107"/>
      <c r="T24" s="107"/>
      <c r="U24" s="107"/>
      <c r="V24" s="107"/>
      <c r="W24" s="107"/>
      <c r="X24" s="107"/>
    </row>
    <row r="25" spans="1:24" ht="15" x14ac:dyDescent="0.2">
      <c r="R25" s="108"/>
      <c r="S25" s="107"/>
      <c r="T25" s="107"/>
      <c r="U25" s="107"/>
      <c r="V25" s="107"/>
      <c r="W25" s="107"/>
      <c r="X25" s="107"/>
    </row>
    <row r="26" spans="1:24" ht="15" x14ac:dyDescent="0.2">
      <c r="E26" s="110"/>
      <c r="R26" s="108"/>
      <c r="S26" s="107"/>
      <c r="T26" s="107"/>
      <c r="U26" s="107"/>
      <c r="V26" s="107"/>
      <c r="W26" s="107"/>
      <c r="X26" s="107"/>
    </row>
    <row r="27" spans="1:24" ht="15" x14ac:dyDescent="0.2">
      <c r="E27" s="110"/>
      <c r="R27" s="109"/>
      <c r="S27" s="107"/>
      <c r="T27" s="107"/>
      <c r="U27" s="107"/>
      <c r="V27" s="107"/>
      <c r="W27" s="107"/>
      <c r="X27" s="107"/>
    </row>
    <row r="28" spans="1:24" ht="15" x14ac:dyDescent="0.2">
      <c r="R28" s="109"/>
      <c r="S28" s="107"/>
      <c r="T28" s="107"/>
      <c r="U28" s="107"/>
      <c r="V28" s="107"/>
      <c r="W28" s="107"/>
      <c r="X28" s="108"/>
    </row>
    <row r="29" spans="1:24" ht="15" x14ac:dyDescent="0.2">
      <c r="R29" s="108"/>
      <c r="S29" s="107"/>
      <c r="T29" s="107"/>
      <c r="U29" s="107"/>
      <c r="V29" s="107"/>
      <c r="W29" s="107"/>
      <c r="X29" s="107"/>
    </row>
  </sheetData>
  <mergeCells count="7">
    <mergeCell ref="A15:A18"/>
    <mergeCell ref="B15:B17"/>
    <mergeCell ref="A3:A10"/>
    <mergeCell ref="B4:B10"/>
    <mergeCell ref="A11:A14"/>
    <mergeCell ref="B11:B12"/>
    <mergeCell ref="B13:B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7FC01-4EFA-4857-9BE0-48A0E4831F10}">
  <dimension ref="A1:N50"/>
  <sheetViews>
    <sheetView zoomScaleNormal="100" workbookViewId="0">
      <pane ySplit="2" topLeftCell="A3" activePane="bottomLeft" state="frozen"/>
      <selection pane="bottomLeft"/>
    </sheetView>
  </sheetViews>
  <sheetFormatPr defaultColWidth="11.42578125" defaultRowHeight="12.75" x14ac:dyDescent="0.2"/>
  <cols>
    <col min="1" max="1" width="8.85546875" style="134" customWidth="1"/>
    <col min="2" max="2" width="5.42578125" style="134" bestFit="1" customWidth="1"/>
    <col min="3" max="3" width="8.28515625" style="134" customWidth="1"/>
    <col min="4" max="4" width="14" style="135" bestFit="1" customWidth="1"/>
    <col min="5" max="5" width="7.7109375" style="135" bestFit="1" customWidth="1"/>
    <col min="6" max="6" width="7.85546875" style="135" bestFit="1" customWidth="1"/>
    <col min="7" max="7" width="9" style="137" bestFit="1" customWidth="1"/>
    <col min="8" max="8" width="15" style="136" bestFit="1" customWidth="1"/>
    <col min="9" max="9" width="10.7109375" style="135" customWidth="1"/>
    <col min="10" max="10" width="23" style="135" bestFit="1" customWidth="1"/>
    <col min="11" max="11" width="43.85546875" style="135" bestFit="1" customWidth="1"/>
    <col min="12" max="12" width="17.28515625" style="135" customWidth="1"/>
    <col min="13" max="16384" width="11.42578125" style="134"/>
  </cols>
  <sheetData>
    <row r="1" spans="1:14" x14ac:dyDescent="0.2">
      <c r="A1" s="134" t="s">
        <v>913</v>
      </c>
    </row>
    <row r="2" spans="1:14" s="138" customFormat="1" ht="27.75" x14ac:dyDescent="0.2">
      <c r="A2" s="184" t="s">
        <v>791</v>
      </c>
      <c r="B2" s="182" t="s">
        <v>912</v>
      </c>
      <c r="C2" s="182" t="s">
        <v>911</v>
      </c>
      <c r="D2" s="182" t="s">
        <v>910</v>
      </c>
      <c r="E2" s="182" t="s">
        <v>909</v>
      </c>
      <c r="F2" s="182" t="s">
        <v>908</v>
      </c>
      <c r="G2" s="183" t="s">
        <v>907</v>
      </c>
      <c r="H2" s="183" t="s">
        <v>906</v>
      </c>
      <c r="I2" s="182" t="s">
        <v>905</v>
      </c>
      <c r="J2" s="182" t="s">
        <v>904</v>
      </c>
      <c r="K2" s="182" t="s">
        <v>772</v>
      </c>
      <c r="L2" s="181" t="s">
        <v>903</v>
      </c>
    </row>
    <row r="3" spans="1:14" x14ac:dyDescent="0.2">
      <c r="A3" s="146" t="s">
        <v>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4"/>
      <c r="M3" s="156"/>
      <c r="N3" s="156"/>
    </row>
    <row r="4" spans="1:14" x14ac:dyDescent="0.2">
      <c r="A4" s="165" t="s">
        <v>752</v>
      </c>
      <c r="B4" s="134" t="s">
        <v>823</v>
      </c>
      <c r="C4" s="134" t="s">
        <v>822</v>
      </c>
      <c r="D4" s="135" t="s">
        <v>821</v>
      </c>
      <c r="E4" s="135" t="s">
        <v>820</v>
      </c>
      <c r="F4" s="135">
        <v>9</v>
      </c>
      <c r="G4" s="137">
        <v>112.5</v>
      </c>
      <c r="H4" s="136" t="s">
        <v>902</v>
      </c>
      <c r="I4" s="135">
        <v>1.5</v>
      </c>
      <c r="J4" s="135" t="s">
        <v>901</v>
      </c>
      <c r="K4" s="135" t="s">
        <v>900</v>
      </c>
      <c r="L4" s="147" t="s">
        <v>817</v>
      </c>
    </row>
    <row r="5" spans="1:14" x14ac:dyDescent="0.2">
      <c r="A5" s="165" t="s">
        <v>744</v>
      </c>
      <c r="B5" s="134" t="s">
        <v>844</v>
      </c>
      <c r="C5" s="134" t="s">
        <v>822</v>
      </c>
      <c r="D5" s="135" t="s">
        <v>831</v>
      </c>
      <c r="E5" s="135" t="s">
        <v>861</v>
      </c>
      <c r="F5" s="135">
        <v>6</v>
      </c>
      <c r="G5" s="137">
        <v>117.3</v>
      </c>
      <c r="H5" s="136" t="s">
        <v>846</v>
      </c>
      <c r="I5" s="135">
        <v>0.88</v>
      </c>
      <c r="J5" s="135" t="s">
        <v>899</v>
      </c>
      <c r="K5" s="135" t="s">
        <v>648</v>
      </c>
      <c r="L5" s="147" t="s">
        <v>817</v>
      </c>
    </row>
    <row r="6" spans="1:14" x14ac:dyDescent="0.2">
      <c r="A6" s="175" t="s">
        <v>743</v>
      </c>
      <c r="B6" s="174" t="s">
        <v>844</v>
      </c>
      <c r="C6" s="174" t="s">
        <v>822</v>
      </c>
      <c r="D6" s="135" t="s">
        <v>831</v>
      </c>
      <c r="E6" s="135" t="s">
        <v>861</v>
      </c>
      <c r="F6" s="135">
        <v>11</v>
      </c>
      <c r="G6" s="137">
        <v>117.5</v>
      </c>
      <c r="H6" s="136" t="s">
        <v>898</v>
      </c>
      <c r="I6" s="135">
        <v>2.8</v>
      </c>
      <c r="J6" s="135" t="s">
        <v>897</v>
      </c>
      <c r="K6" s="135" t="s">
        <v>648</v>
      </c>
      <c r="L6" s="147" t="s">
        <v>817</v>
      </c>
    </row>
    <row r="7" spans="1:14" x14ac:dyDescent="0.2">
      <c r="A7" s="172" t="s">
        <v>720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0"/>
    </row>
    <row r="8" spans="1:14" x14ac:dyDescent="0.2">
      <c r="A8" s="175" t="s">
        <v>719</v>
      </c>
      <c r="B8" s="174" t="s">
        <v>823</v>
      </c>
      <c r="C8" s="174" t="s">
        <v>822</v>
      </c>
      <c r="D8" s="135" t="s">
        <v>821</v>
      </c>
      <c r="E8" s="135" t="s">
        <v>820</v>
      </c>
      <c r="F8" s="135">
        <v>9</v>
      </c>
      <c r="G8" s="137">
        <v>18.100000000000001</v>
      </c>
      <c r="H8" s="136" t="s">
        <v>896</v>
      </c>
      <c r="I8" s="135">
        <v>1.8</v>
      </c>
      <c r="J8" s="135" t="s">
        <v>895</v>
      </c>
      <c r="K8" s="180" t="s">
        <v>718</v>
      </c>
      <c r="L8" s="147" t="s">
        <v>817</v>
      </c>
    </row>
    <row r="9" spans="1:14" x14ac:dyDescent="0.2">
      <c r="A9" s="175" t="s">
        <v>703</v>
      </c>
      <c r="B9" s="174" t="s">
        <v>823</v>
      </c>
      <c r="C9" s="174" t="s">
        <v>822</v>
      </c>
      <c r="D9" s="135" t="s">
        <v>828</v>
      </c>
      <c r="E9" s="135" t="s">
        <v>820</v>
      </c>
      <c r="F9" s="135">
        <v>7</v>
      </c>
      <c r="G9" s="137">
        <v>20.7</v>
      </c>
      <c r="H9" s="136">
        <v>1.1000000000000001</v>
      </c>
      <c r="I9" s="135">
        <v>2.6</v>
      </c>
      <c r="J9" s="135" t="s">
        <v>882</v>
      </c>
      <c r="K9" s="176" t="s">
        <v>700</v>
      </c>
      <c r="L9" s="147" t="s">
        <v>817</v>
      </c>
    </row>
    <row r="10" spans="1:14" x14ac:dyDescent="0.2">
      <c r="A10" s="175" t="s">
        <v>693</v>
      </c>
      <c r="B10" s="174" t="s">
        <v>823</v>
      </c>
      <c r="C10" s="174" t="s">
        <v>822</v>
      </c>
      <c r="D10" s="135" t="s">
        <v>821</v>
      </c>
      <c r="E10" s="135" t="s">
        <v>820</v>
      </c>
      <c r="F10" s="135">
        <v>7</v>
      </c>
      <c r="G10" s="137">
        <v>19.100000000000001</v>
      </c>
      <c r="H10" s="136">
        <v>0.4</v>
      </c>
      <c r="I10" s="135">
        <v>3.5</v>
      </c>
      <c r="J10" s="135" t="s">
        <v>894</v>
      </c>
      <c r="K10" s="176" t="s">
        <v>689</v>
      </c>
      <c r="L10" s="147" t="s">
        <v>817</v>
      </c>
    </row>
    <row r="11" spans="1:14" x14ac:dyDescent="0.2">
      <c r="A11" s="175" t="s">
        <v>688</v>
      </c>
      <c r="B11" s="174" t="s">
        <v>823</v>
      </c>
      <c r="C11" s="174" t="s">
        <v>822</v>
      </c>
      <c r="D11" s="135" t="s">
        <v>821</v>
      </c>
      <c r="E11" s="135" t="s">
        <v>820</v>
      </c>
      <c r="F11" s="135">
        <v>17</v>
      </c>
      <c r="G11" s="137">
        <v>20.9</v>
      </c>
      <c r="H11" s="136" t="s">
        <v>880</v>
      </c>
      <c r="I11" s="135">
        <v>3.1</v>
      </c>
      <c r="J11" s="135" t="s">
        <v>893</v>
      </c>
      <c r="K11" s="176" t="s">
        <v>687</v>
      </c>
      <c r="L11" s="147" t="s">
        <v>892</v>
      </c>
    </row>
    <row r="12" spans="1:14" x14ac:dyDescent="0.2">
      <c r="A12" s="166" t="s">
        <v>684</v>
      </c>
      <c r="B12" s="154" t="s">
        <v>823</v>
      </c>
      <c r="C12" s="178" t="s">
        <v>822</v>
      </c>
      <c r="D12" s="135" t="s">
        <v>831</v>
      </c>
      <c r="E12" s="135" t="s">
        <v>836</v>
      </c>
      <c r="F12" s="135">
        <v>4</v>
      </c>
      <c r="G12" s="137" t="s">
        <v>891</v>
      </c>
      <c r="H12" s="136" t="s">
        <v>826</v>
      </c>
      <c r="I12" s="135" t="s">
        <v>826</v>
      </c>
      <c r="J12" s="135" t="s">
        <v>890</v>
      </c>
      <c r="K12" s="177" t="s">
        <v>679</v>
      </c>
      <c r="L12" s="147" t="s">
        <v>817</v>
      </c>
    </row>
    <row r="13" spans="1:14" x14ac:dyDescent="0.2">
      <c r="A13" s="166"/>
      <c r="B13" s="154"/>
      <c r="C13" s="178"/>
      <c r="D13" s="135" t="s">
        <v>821</v>
      </c>
      <c r="E13" s="135" t="s">
        <v>820</v>
      </c>
      <c r="F13" s="135">
        <v>17</v>
      </c>
      <c r="G13" s="137">
        <v>103.4</v>
      </c>
      <c r="H13" s="136" t="s">
        <v>889</v>
      </c>
      <c r="I13" s="135">
        <v>0.63</v>
      </c>
      <c r="J13" s="135" t="s">
        <v>888</v>
      </c>
      <c r="K13" s="177"/>
      <c r="L13" s="147" t="s">
        <v>838</v>
      </c>
    </row>
    <row r="14" spans="1:14" x14ac:dyDescent="0.2">
      <c r="A14" s="165" t="s">
        <v>678</v>
      </c>
      <c r="B14" s="134" t="s">
        <v>823</v>
      </c>
      <c r="C14" s="134" t="s">
        <v>822</v>
      </c>
      <c r="D14" s="135" t="s">
        <v>821</v>
      </c>
      <c r="E14" s="135" t="s">
        <v>820</v>
      </c>
      <c r="F14" s="135">
        <v>30</v>
      </c>
      <c r="G14" s="137">
        <v>107.6</v>
      </c>
      <c r="H14" s="136" t="s">
        <v>887</v>
      </c>
      <c r="I14" s="135">
        <v>1.3</v>
      </c>
      <c r="J14" s="135" t="s">
        <v>886</v>
      </c>
      <c r="K14" s="176" t="s">
        <v>676</v>
      </c>
      <c r="L14" s="147" t="s">
        <v>817</v>
      </c>
    </row>
    <row r="15" spans="1:14" x14ac:dyDescent="0.2">
      <c r="A15" s="179" t="s">
        <v>675</v>
      </c>
      <c r="B15" s="178" t="s">
        <v>823</v>
      </c>
      <c r="C15" s="178" t="s">
        <v>822</v>
      </c>
      <c r="D15" s="135" t="s">
        <v>828</v>
      </c>
      <c r="E15" s="135" t="s">
        <v>820</v>
      </c>
      <c r="F15" s="135">
        <v>3</v>
      </c>
      <c r="G15" s="137">
        <v>17</v>
      </c>
      <c r="H15" s="136">
        <v>0.9</v>
      </c>
      <c r="I15" s="135">
        <v>0.51</v>
      </c>
      <c r="J15" s="135" t="s">
        <v>885</v>
      </c>
      <c r="K15" s="177" t="s">
        <v>884</v>
      </c>
      <c r="L15" s="147" t="s">
        <v>883</v>
      </c>
    </row>
    <row r="16" spans="1:14" x14ac:dyDescent="0.2">
      <c r="A16" s="179"/>
      <c r="B16" s="178"/>
      <c r="C16" s="178"/>
      <c r="D16" s="135" t="s">
        <v>831</v>
      </c>
      <c r="E16" s="135" t="s">
        <v>820</v>
      </c>
      <c r="F16" s="135">
        <v>5</v>
      </c>
      <c r="G16" s="137">
        <v>21.7</v>
      </c>
      <c r="H16" s="136">
        <v>1</v>
      </c>
      <c r="I16" s="135">
        <v>14</v>
      </c>
      <c r="J16" s="135" t="s">
        <v>882</v>
      </c>
      <c r="K16" s="177"/>
      <c r="L16" s="147" t="s">
        <v>817</v>
      </c>
    </row>
    <row r="17" spans="1:12" x14ac:dyDescent="0.2">
      <c r="A17" s="175" t="s">
        <v>672</v>
      </c>
      <c r="B17" s="174" t="s">
        <v>823</v>
      </c>
      <c r="C17" s="174" t="s">
        <v>822</v>
      </c>
      <c r="D17" s="135" t="s">
        <v>821</v>
      </c>
      <c r="E17" s="135" t="s">
        <v>820</v>
      </c>
      <c r="F17" s="135">
        <v>6</v>
      </c>
      <c r="G17" s="137">
        <v>19.2</v>
      </c>
      <c r="H17" s="136" t="s">
        <v>880</v>
      </c>
      <c r="I17" s="135">
        <v>1.9</v>
      </c>
      <c r="J17" s="135" t="s">
        <v>881</v>
      </c>
      <c r="K17" s="176" t="s">
        <v>670</v>
      </c>
      <c r="L17" s="147" t="s">
        <v>817</v>
      </c>
    </row>
    <row r="18" spans="1:12" x14ac:dyDescent="0.2">
      <c r="A18" s="175" t="s">
        <v>90</v>
      </c>
      <c r="B18" s="174" t="s">
        <v>823</v>
      </c>
      <c r="C18" s="174" t="s">
        <v>822</v>
      </c>
      <c r="D18" s="135" t="s">
        <v>821</v>
      </c>
      <c r="E18" s="135" t="s">
        <v>820</v>
      </c>
      <c r="F18" s="135">
        <v>11</v>
      </c>
      <c r="G18" s="137">
        <v>19.5</v>
      </c>
      <c r="H18" s="136" t="s">
        <v>880</v>
      </c>
      <c r="I18" s="135">
        <v>0.14000000000000001</v>
      </c>
      <c r="J18" s="135" t="s">
        <v>879</v>
      </c>
      <c r="K18" s="176" t="s">
        <v>664</v>
      </c>
      <c r="L18" s="147" t="s">
        <v>817</v>
      </c>
    </row>
    <row r="19" spans="1:12" ht="14.25" customHeight="1" x14ac:dyDescent="0.2">
      <c r="A19" s="175" t="s">
        <v>663</v>
      </c>
      <c r="B19" s="174" t="s">
        <v>844</v>
      </c>
      <c r="C19" s="174" t="s">
        <v>822</v>
      </c>
      <c r="D19" s="135" t="s">
        <v>831</v>
      </c>
      <c r="E19" s="135" t="s">
        <v>836</v>
      </c>
      <c r="F19" s="135">
        <v>8</v>
      </c>
      <c r="G19" s="137">
        <v>16.7</v>
      </c>
      <c r="H19" s="136">
        <v>0.4</v>
      </c>
      <c r="I19" s="135">
        <v>1.4</v>
      </c>
      <c r="J19" s="135" t="s">
        <v>878</v>
      </c>
      <c r="K19" s="176" t="s">
        <v>662</v>
      </c>
      <c r="L19" s="147" t="s">
        <v>817</v>
      </c>
    </row>
    <row r="20" spans="1:12" x14ac:dyDescent="0.2">
      <c r="A20" s="165" t="s">
        <v>661</v>
      </c>
      <c r="B20" s="134" t="s">
        <v>844</v>
      </c>
      <c r="C20" s="174" t="s">
        <v>822</v>
      </c>
      <c r="D20" s="135" t="s">
        <v>831</v>
      </c>
      <c r="E20" s="135" t="s">
        <v>836</v>
      </c>
      <c r="F20" s="135">
        <v>15</v>
      </c>
      <c r="G20" s="137">
        <v>111.2</v>
      </c>
      <c r="H20" s="136" t="s">
        <v>877</v>
      </c>
      <c r="I20" s="135">
        <v>9.8000000000000007</v>
      </c>
      <c r="J20" s="135" t="s">
        <v>876</v>
      </c>
      <c r="K20" s="176" t="s">
        <v>350</v>
      </c>
      <c r="L20" s="147" t="s">
        <v>875</v>
      </c>
    </row>
    <row r="21" spans="1:12" x14ac:dyDescent="0.2">
      <c r="A21" s="166" t="s">
        <v>659</v>
      </c>
      <c r="B21" s="154" t="s">
        <v>844</v>
      </c>
      <c r="C21" s="154" t="s">
        <v>822</v>
      </c>
      <c r="D21" s="135" t="s">
        <v>831</v>
      </c>
      <c r="E21" s="135" t="s">
        <v>836</v>
      </c>
      <c r="F21" s="135">
        <v>2</v>
      </c>
      <c r="G21" s="137">
        <v>19.8</v>
      </c>
      <c r="H21" s="136">
        <v>0.6</v>
      </c>
      <c r="I21" s="135" t="s">
        <v>874</v>
      </c>
      <c r="J21" s="135" t="s">
        <v>873</v>
      </c>
      <c r="K21" s="177" t="s">
        <v>872</v>
      </c>
      <c r="L21" s="147" t="s">
        <v>841</v>
      </c>
    </row>
    <row r="22" spans="1:12" x14ac:dyDescent="0.2">
      <c r="A22" s="166"/>
      <c r="B22" s="154"/>
      <c r="C22" s="154"/>
      <c r="D22" s="135" t="s">
        <v>831</v>
      </c>
      <c r="E22" s="135" t="s">
        <v>861</v>
      </c>
      <c r="F22" s="135">
        <v>11</v>
      </c>
      <c r="G22" s="137">
        <v>101.9</v>
      </c>
      <c r="H22" s="136" t="s">
        <v>871</v>
      </c>
      <c r="I22" s="135">
        <v>1.7</v>
      </c>
      <c r="J22" s="135" t="s">
        <v>870</v>
      </c>
      <c r="K22" s="177"/>
      <c r="L22" s="147" t="s">
        <v>817</v>
      </c>
    </row>
    <row r="23" spans="1:12" x14ac:dyDescent="0.2">
      <c r="A23" s="175" t="s">
        <v>647</v>
      </c>
      <c r="B23" s="174" t="s">
        <v>844</v>
      </c>
      <c r="C23" s="174" t="s">
        <v>822</v>
      </c>
      <c r="D23" s="135" t="s">
        <v>831</v>
      </c>
      <c r="E23" s="135" t="s">
        <v>836</v>
      </c>
      <c r="F23" s="135">
        <v>10</v>
      </c>
      <c r="G23" s="137">
        <v>20.3</v>
      </c>
      <c r="H23" s="136">
        <v>1.2</v>
      </c>
      <c r="I23" s="135">
        <v>13</v>
      </c>
      <c r="J23" s="135" t="s">
        <v>869</v>
      </c>
      <c r="K23" s="176" t="s">
        <v>865</v>
      </c>
      <c r="L23" s="147" t="s">
        <v>817</v>
      </c>
    </row>
    <row r="24" spans="1:12" x14ac:dyDescent="0.2">
      <c r="A24" s="175" t="s">
        <v>640</v>
      </c>
      <c r="B24" s="174" t="s">
        <v>844</v>
      </c>
      <c r="C24" s="174" t="s">
        <v>822</v>
      </c>
      <c r="D24" s="135" t="s">
        <v>831</v>
      </c>
      <c r="E24" s="135" t="s">
        <v>836</v>
      </c>
      <c r="F24" s="135">
        <v>4</v>
      </c>
      <c r="G24" s="137">
        <v>19.100000000000001</v>
      </c>
      <c r="H24" s="136">
        <v>1.4</v>
      </c>
      <c r="I24" s="135">
        <v>6.1</v>
      </c>
      <c r="J24" s="135" t="s">
        <v>868</v>
      </c>
      <c r="K24" s="176" t="s">
        <v>865</v>
      </c>
      <c r="L24" s="147" t="s">
        <v>817</v>
      </c>
    </row>
    <row r="25" spans="1:12" x14ac:dyDescent="0.2">
      <c r="A25" s="175" t="s">
        <v>635</v>
      </c>
      <c r="B25" s="174" t="s">
        <v>844</v>
      </c>
      <c r="C25" s="174" t="s">
        <v>822</v>
      </c>
      <c r="D25" s="135" t="s">
        <v>821</v>
      </c>
      <c r="E25" s="135" t="s">
        <v>861</v>
      </c>
      <c r="F25" s="135">
        <v>3</v>
      </c>
      <c r="G25" s="137">
        <v>20.3</v>
      </c>
      <c r="H25" s="136">
        <v>0.6</v>
      </c>
      <c r="I25" s="135">
        <v>6.2E-2</v>
      </c>
      <c r="J25" s="135" t="s">
        <v>867</v>
      </c>
      <c r="K25" s="176" t="s">
        <v>858</v>
      </c>
      <c r="L25" s="147" t="s">
        <v>817</v>
      </c>
    </row>
    <row r="26" spans="1:12" x14ac:dyDescent="0.2">
      <c r="A26" s="175" t="s">
        <v>625</v>
      </c>
      <c r="B26" s="174" t="s">
        <v>844</v>
      </c>
      <c r="C26" s="174" t="s">
        <v>822</v>
      </c>
      <c r="D26" s="135" t="s">
        <v>821</v>
      </c>
      <c r="E26" s="135" t="s">
        <v>836</v>
      </c>
      <c r="F26" s="135">
        <v>6</v>
      </c>
      <c r="G26" s="137">
        <v>19</v>
      </c>
      <c r="H26" s="136" t="s">
        <v>860</v>
      </c>
      <c r="I26" s="135">
        <v>5.0999999999999996</v>
      </c>
      <c r="J26" s="135" t="s">
        <v>866</v>
      </c>
      <c r="K26" s="176" t="s">
        <v>865</v>
      </c>
      <c r="L26" s="147" t="s">
        <v>817</v>
      </c>
    </row>
    <row r="27" spans="1:12" x14ac:dyDescent="0.2">
      <c r="A27" s="165" t="s">
        <v>609</v>
      </c>
      <c r="B27" s="134" t="s">
        <v>844</v>
      </c>
      <c r="C27" s="174" t="s">
        <v>822</v>
      </c>
      <c r="D27" s="135" t="s">
        <v>831</v>
      </c>
      <c r="E27" s="135" t="s">
        <v>836</v>
      </c>
      <c r="F27" s="135">
        <v>15</v>
      </c>
      <c r="G27" s="137">
        <v>110.2</v>
      </c>
      <c r="H27" s="136" t="s">
        <v>864</v>
      </c>
      <c r="I27" s="135">
        <v>11.4</v>
      </c>
      <c r="J27" s="135" t="s">
        <v>863</v>
      </c>
      <c r="K27" s="176" t="s">
        <v>862</v>
      </c>
      <c r="L27" s="147" t="s">
        <v>817</v>
      </c>
    </row>
    <row r="28" spans="1:12" x14ac:dyDescent="0.2">
      <c r="A28" s="175" t="s">
        <v>607</v>
      </c>
      <c r="B28" s="174" t="s">
        <v>844</v>
      </c>
      <c r="C28" s="174" t="s">
        <v>822</v>
      </c>
      <c r="D28" s="135" t="s">
        <v>828</v>
      </c>
      <c r="E28" s="135" t="s">
        <v>861</v>
      </c>
      <c r="F28" s="135">
        <v>22</v>
      </c>
      <c r="G28" s="137">
        <v>20.6</v>
      </c>
      <c r="H28" s="136" t="s">
        <v>860</v>
      </c>
      <c r="I28" s="135">
        <v>1.3</v>
      </c>
      <c r="J28" s="135" t="s">
        <v>859</v>
      </c>
      <c r="K28" s="173" t="s">
        <v>858</v>
      </c>
      <c r="L28" s="147" t="s">
        <v>817</v>
      </c>
    </row>
    <row r="29" spans="1:12" x14ac:dyDescent="0.2">
      <c r="A29" s="172" t="s">
        <v>601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0"/>
    </row>
    <row r="30" spans="1:12" x14ac:dyDescent="0.2">
      <c r="A30" s="169" t="s">
        <v>597</v>
      </c>
      <c r="B30" s="168" t="s">
        <v>857</v>
      </c>
      <c r="C30" s="168" t="s">
        <v>822</v>
      </c>
      <c r="D30" s="135" t="s">
        <v>821</v>
      </c>
      <c r="E30" s="135" t="s">
        <v>820</v>
      </c>
      <c r="F30" s="135">
        <v>13</v>
      </c>
      <c r="G30" s="137">
        <v>88.1</v>
      </c>
      <c r="H30" s="136" t="s">
        <v>856</v>
      </c>
      <c r="I30" s="135">
        <v>1.2</v>
      </c>
      <c r="J30" s="135" t="s">
        <v>826</v>
      </c>
      <c r="K30" s="167" t="s">
        <v>595</v>
      </c>
      <c r="L30" s="147" t="s">
        <v>817</v>
      </c>
    </row>
    <row r="31" spans="1:12" x14ac:dyDescent="0.2">
      <c r="A31" s="166"/>
      <c r="B31" s="154"/>
      <c r="C31" s="154"/>
      <c r="D31" s="135" t="s">
        <v>821</v>
      </c>
      <c r="E31" s="135" t="s">
        <v>820</v>
      </c>
      <c r="F31" s="135">
        <v>5</v>
      </c>
      <c r="G31" s="137">
        <v>103.5</v>
      </c>
      <c r="H31" s="136" t="s">
        <v>855</v>
      </c>
      <c r="I31" s="135">
        <v>0.61</v>
      </c>
      <c r="J31" s="135" t="s">
        <v>826</v>
      </c>
      <c r="K31" s="152"/>
      <c r="L31" s="147" t="s">
        <v>838</v>
      </c>
    </row>
    <row r="32" spans="1:12" x14ac:dyDescent="0.2">
      <c r="A32" s="166"/>
      <c r="B32" s="134" t="s">
        <v>830</v>
      </c>
      <c r="C32" s="134" t="s">
        <v>854</v>
      </c>
      <c r="D32" s="135" t="s">
        <v>828</v>
      </c>
      <c r="E32" s="135" t="s">
        <v>826</v>
      </c>
      <c r="F32" s="135">
        <v>13</v>
      </c>
      <c r="G32" s="137">
        <v>108.8</v>
      </c>
      <c r="H32" s="136">
        <v>3</v>
      </c>
      <c r="I32" s="135">
        <v>2.6</v>
      </c>
      <c r="J32" s="135" t="s">
        <v>826</v>
      </c>
      <c r="K32" s="152"/>
      <c r="L32" s="147" t="s">
        <v>817</v>
      </c>
    </row>
    <row r="33" spans="1:12" x14ac:dyDescent="0.2">
      <c r="A33" s="165" t="s">
        <v>591</v>
      </c>
      <c r="B33" s="134" t="s">
        <v>823</v>
      </c>
      <c r="C33" s="134" t="s">
        <v>822</v>
      </c>
      <c r="D33" s="135" t="s">
        <v>821</v>
      </c>
      <c r="E33" s="135" t="s">
        <v>820</v>
      </c>
      <c r="F33" s="135">
        <v>21</v>
      </c>
      <c r="G33" s="137">
        <v>108.5</v>
      </c>
      <c r="H33" s="136" t="s">
        <v>853</v>
      </c>
      <c r="I33" s="135">
        <v>1.19</v>
      </c>
      <c r="J33" s="135" t="s">
        <v>852</v>
      </c>
      <c r="K33" s="135" t="s">
        <v>16</v>
      </c>
      <c r="L33" s="147" t="s">
        <v>817</v>
      </c>
    </row>
    <row r="34" spans="1:12" x14ac:dyDescent="0.2">
      <c r="A34" s="146" t="s">
        <v>586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4"/>
    </row>
    <row r="35" spans="1:12" x14ac:dyDescent="0.2">
      <c r="A35" s="165" t="s">
        <v>585</v>
      </c>
      <c r="B35" s="134" t="s">
        <v>844</v>
      </c>
      <c r="C35" s="134" t="s">
        <v>822</v>
      </c>
      <c r="D35" s="135" t="s">
        <v>821</v>
      </c>
      <c r="E35" s="135" t="s">
        <v>820</v>
      </c>
      <c r="F35" s="135">
        <v>4</v>
      </c>
      <c r="G35" s="137">
        <v>67.3</v>
      </c>
      <c r="H35" s="136" t="s">
        <v>851</v>
      </c>
      <c r="I35" s="135">
        <v>2.0000000000000001E-4</v>
      </c>
      <c r="J35" s="135" t="s">
        <v>850</v>
      </c>
      <c r="K35" s="135" t="s">
        <v>582</v>
      </c>
      <c r="L35" s="147" t="s">
        <v>817</v>
      </c>
    </row>
    <row r="36" spans="1:12" x14ac:dyDescent="0.2">
      <c r="A36" s="163" t="s">
        <v>581</v>
      </c>
      <c r="B36" s="162" t="s">
        <v>823</v>
      </c>
      <c r="C36" s="162" t="s">
        <v>822</v>
      </c>
      <c r="D36" s="135" t="s">
        <v>821</v>
      </c>
      <c r="E36" s="135" t="s">
        <v>820</v>
      </c>
      <c r="F36" s="135">
        <v>30</v>
      </c>
      <c r="G36" s="137">
        <v>75.42</v>
      </c>
      <c r="H36" s="136" t="s">
        <v>849</v>
      </c>
      <c r="I36" s="135">
        <v>5.8000000000000003E-2</v>
      </c>
      <c r="J36" s="135" t="s">
        <v>848</v>
      </c>
      <c r="K36" s="164" t="s">
        <v>276</v>
      </c>
      <c r="L36" s="147" t="s">
        <v>847</v>
      </c>
    </row>
    <row r="37" spans="1:12" ht="16.149999999999999" customHeight="1" x14ac:dyDescent="0.2">
      <c r="A37" s="163" t="s">
        <v>558</v>
      </c>
      <c r="B37" s="162" t="s">
        <v>833</v>
      </c>
      <c r="C37" s="162" t="s">
        <v>832</v>
      </c>
      <c r="D37" s="135" t="s">
        <v>831</v>
      </c>
      <c r="E37" s="135" t="s">
        <v>826</v>
      </c>
      <c r="F37" s="135">
        <v>5</v>
      </c>
      <c r="G37" s="137">
        <v>106.9</v>
      </c>
      <c r="H37" s="136" t="s">
        <v>846</v>
      </c>
      <c r="I37" s="135">
        <v>0.11700000000000001</v>
      </c>
      <c r="J37" s="135" t="s">
        <v>826</v>
      </c>
      <c r="K37" s="135" t="s">
        <v>845</v>
      </c>
      <c r="L37" s="147" t="s">
        <v>817</v>
      </c>
    </row>
    <row r="38" spans="1:12" s="156" customFormat="1" x14ac:dyDescent="0.2">
      <c r="A38" s="161" t="s">
        <v>541</v>
      </c>
      <c r="B38" s="160"/>
      <c r="C38" s="160"/>
      <c r="D38" s="158"/>
      <c r="E38" s="158"/>
      <c r="F38" s="158"/>
      <c r="G38" s="159"/>
      <c r="H38" s="159"/>
      <c r="I38" s="158"/>
      <c r="J38" s="158"/>
      <c r="K38" s="158"/>
      <c r="L38" s="157"/>
    </row>
    <row r="39" spans="1:12" x14ac:dyDescent="0.2">
      <c r="A39" s="154" t="s">
        <v>531</v>
      </c>
      <c r="B39" s="155" t="s">
        <v>844</v>
      </c>
      <c r="C39" s="155" t="s">
        <v>822</v>
      </c>
      <c r="D39" s="135" t="s">
        <v>821</v>
      </c>
      <c r="E39" s="135" t="s">
        <v>820</v>
      </c>
      <c r="F39" s="135">
        <v>1</v>
      </c>
      <c r="G39" s="137" t="s">
        <v>843</v>
      </c>
      <c r="H39" s="136" t="s">
        <v>826</v>
      </c>
      <c r="I39" s="135" t="s">
        <v>826</v>
      </c>
      <c r="J39" s="135">
        <v>8.9999999999999993E-3</v>
      </c>
      <c r="K39" s="152" t="s">
        <v>842</v>
      </c>
      <c r="L39" s="147" t="s">
        <v>841</v>
      </c>
    </row>
    <row r="40" spans="1:12" x14ac:dyDescent="0.2">
      <c r="A40" s="154"/>
      <c r="B40" s="153"/>
      <c r="C40" s="153"/>
      <c r="D40" s="135" t="s">
        <v>821</v>
      </c>
      <c r="E40" s="135" t="s">
        <v>820</v>
      </c>
      <c r="F40" s="135">
        <v>3</v>
      </c>
      <c r="G40" s="137">
        <v>74.400000000000006</v>
      </c>
      <c r="H40" s="136">
        <v>1.7</v>
      </c>
      <c r="I40" s="135">
        <v>0.4</v>
      </c>
      <c r="J40" s="135">
        <v>0.8</v>
      </c>
      <c r="K40" s="152"/>
      <c r="L40" s="147" t="s">
        <v>817</v>
      </c>
    </row>
    <row r="41" spans="1:12" x14ac:dyDescent="0.2">
      <c r="A41" s="154"/>
      <c r="B41" s="153"/>
      <c r="C41" s="153"/>
      <c r="D41" s="135" t="s">
        <v>821</v>
      </c>
      <c r="E41" s="135" t="s">
        <v>820</v>
      </c>
      <c r="F41" s="135">
        <v>8</v>
      </c>
      <c r="G41" s="137">
        <v>112.2</v>
      </c>
      <c r="H41" s="136" t="s">
        <v>840</v>
      </c>
      <c r="I41" s="135">
        <v>0.4</v>
      </c>
      <c r="J41" s="135" t="s">
        <v>839</v>
      </c>
      <c r="K41" s="152"/>
      <c r="L41" s="147" t="s">
        <v>838</v>
      </c>
    </row>
    <row r="42" spans="1:12" x14ac:dyDescent="0.2">
      <c r="A42" s="151" t="s">
        <v>518</v>
      </c>
      <c r="B42" s="149" t="s">
        <v>837</v>
      </c>
      <c r="C42" s="149" t="s">
        <v>822</v>
      </c>
      <c r="D42" s="135" t="s">
        <v>821</v>
      </c>
      <c r="E42" s="135" t="s">
        <v>836</v>
      </c>
      <c r="F42" s="135">
        <v>7</v>
      </c>
      <c r="G42" s="137">
        <v>73.2</v>
      </c>
      <c r="H42" s="136" t="s">
        <v>835</v>
      </c>
      <c r="I42" s="135">
        <v>1.3999999999999999E-4</v>
      </c>
      <c r="J42" s="135" t="s">
        <v>834</v>
      </c>
      <c r="K42" s="148" t="s">
        <v>317</v>
      </c>
      <c r="L42" s="147" t="s">
        <v>817</v>
      </c>
    </row>
    <row r="43" spans="1:12" x14ac:dyDescent="0.2">
      <c r="A43" s="150" t="s">
        <v>507</v>
      </c>
      <c r="B43" s="149" t="s">
        <v>833</v>
      </c>
      <c r="C43" s="149" t="s">
        <v>832</v>
      </c>
      <c r="D43" s="135" t="s">
        <v>831</v>
      </c>
      <c r="E43" s="135" t="s">
        <v>820</v>
      </c>
      <c r="F43" s="135">
        <v>9</v>
      </c>
      <c r="G43" s="137">
        <v>67</v>
      </c>
      <c r="H43" s="136">
        <v>2</v>
      </c>
      <c r="I43" s="135">
        <v>9.4E-2</v>
      </c>
      <c r="J43" s="135" t="s">
        <v>826</v>
      </c>
      <c r="K43" s="148" t="s">
        <v>448</v>
      </c>
      <c r="L43" s="147" t="s">
        <v>817</v>
      </c>
    </row>
    <row r="44" spans="1:12" x14ac:dyDescent="0.2">
      <c r="A44" s="150" t="s">
        <v>496</v>
      </c>
      <c r="B44" s="149" t="s">
        <v>830</v>
      </c>
      <c r="C44" s="149" t="s">
        <v>829</v>
      </c>
      <c r="D44" s="135" t="s">
        <v>828</v>
      </c>
      <c r="E44" s="135" t="s">
        <v>820</v>
      </c>
      <c r="F44" s="135" t="s">
        <v>827</v>
      </c>
      <c r="G44" s="137">
        <v>14.5</v>
      </c>
      <c r="H44" s="136">
        <v>0.6</v>
      </c>
      <c r="I44" s="135">
        <v>1.2</v>
      </c>
      <c r="J44" s="135" t="s">
        <v>826</v>
      </c>
      <c r="K44" s="148" t="s">
        <v>825</v>
      </c>
      <c r="L44" s="147" t="s">
        <v>824</v>
      </c>
    </row>
    <row r="45" spans="1:12" x14ac:dyDescent="0.2">
      <c r="A45" s="146" t="s">
        <v>436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4"/>
    </row>
    <row r="46" spans="1:12" x14ac:dyDescent="0.2">
      <c r="A46" s="143" t="s">
        <v>278</v>
      </c>
      <c r="B46" s="142" t="s">
        <v>823</v>
      </c>
      <c r="C46" s="142" t="s">
        <v>822</v>
      </c>
      <c r="D46" s="142" t="s">
        <v>821</v>
      </c>
      <c r="E46" s="135" t="s">
        <v>820</v>
      </c>
      <c r="F46" s="135">
        <v>12</v>
      </c>
      <c r="G46" s="141">
        <v>25.1</v>
      </c>
      <c r="H46" s="135" t="s">
        <v>819</v>
      </c>
      <c r="I46" s="135">
        <v>5.3</v>
      </c>
      <c r="J46" s="135" t="s">
        <v>818</v>
      </c>
      <c r="K46" s="135" t="s">
        <v>276</v>
      </c>
      <c r="L46" s="140" t="s">
        <v>817</v>
      </c>
    </row>
    <row r="47" spans="1:12" x14ac:dyDescent="0.2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</row>
    <row r="48" spans="1:12" ht="15.75" customHeight="1" x14ac:dyDescent="0.2">
      <c r="A48" s="134" t="s">
        <v>816</v>
      </c>
      <c r="D48" s="134"/>
      <c r="E48" s="134"/>
      <c r="F48" s="134"/>
      <c r="G48" s="134"/>
      <c r="H48" s="134"/>
      <c r="I48" s="134"/>
      <c r="J48" s="134"/>
      <c r="K48" s="134"/>
      <c r="L48" s="134"/>
    </row>
    <row r="49" spans="1:12" x14ac:dyDescent="0.2">
      <c r="A49" s="134" t="s">
        <v>815</v>
      </c>
      <c r="D49" s="134"/>
      <c r="E49" s="134"/>
      <c r="F49" s="134"/>
      <c r="G49" s="138"/>
      <c r="H49" s="134"/>
      <c r="I49" s="134"/>
      <c r="J49" s="134"/>
      <c r="K49" s="134"/>
      <c r="L49" s="134"/>
    </row>
    <row r="50" spans="1:12" x14ac:dyDescent="0.2">
      <c r="D50" s="134"/>
      <c r="E50" s="134"/>
      <c r="F50" s="134"/>
      <c r="G50" s="138"/>
      <c r="H50" s="134"/>
      <c r="I50" s="134"/>
      <c r="J50" s="134"/>
      <c r="K50" s="134"/>
      <c r="L50" s="134"/>
    </row>
  </sheetData>
  <mergeCells count="25">
    <mergeCell ref="A45:L45"/>
    <mergeCell ref="A30:A32"/>
    <mergeCell ref="B30:B31"/>
    <mergeCell ref="C30:C31"/>
    <mergeCell ref="K30:K32"/>
    <mergeCell ref="A39:A41"/>
    <mergeCell ref="B39:B41"/>
    <mergeCell ref="C39:C41"/>
    <mergeCell ref="K39:K41"/>
    <mergeCell ref="A34:L34"/>
    <mergeCell ref="A15:A16"/>
    <mergeCell ref="B15:B16"/>
    <mergeCell ref="C15:C16"/>
    <mergeCell ref="K15:K16"/>
    <mergeCell ref="A21:A22"/>
    <mergeCell ref="B21:B22"/>
    <mergeCell ref="C21:C22"/>
    <mergeCell ref="K21:K22"/>
    <mergeCell ref="A29:L29"/>
    <mergeCell ref="A3:L3"/>
    <mergeCell ref="A7:L7"/>
    <mergeCell ref="A12:A13"/>
    <mergeCell ref="B12:B13"/>
    <mergeCell ref="C12:C13"/>
    <mergeCell ref="K12:K1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DC51C-DAE3-4C36-BC8F-3AF12DF4F300}">
  <dimension ref="A1:O19"/>
  <sheetViews>
    <sheetView workbookViewId="0">
      <selection activeCell="A2" sqref="A2"/>
    </sheetView>
  </sheetViews>
  <sheetFormatPr defaultColWidth="11.5703125" defaultRowHeight="12.75" x14ac:dyDescent="0.2"/>
  <cols>
    <col min="1" max="1" width="8.7109375" customWidth="1"/>
    <col min="2" max="2" width="37.28515625" bestFit="1" customWidth="1"/>
    <col min="3" max="3" width="9.7109375" bestFit="1" customWidth="1"/>
    <col min="7" max="7" width="17.7109375" customWidth="1"/>
    <col min="10" max="10" width="13.28515625" customWidth="1"/>
    <col min="11" max="11" width="19.85546875" customWidth="1"/>
    <col min="14" max="14" width="19.7109375" customWidth="1"/>
    <col min="15" max="15" width="7.28515625" bestFit="1" customWidth="1"/>
  </cols>
  <sheetData>
    <row r="1" spans="1:15" ht="15" x14ac:dyDescent="0.25">
      <c r="A1" s="200" t="s">
        <v>952</v>
      </c>
      <c r="B1" s="187"/>
      <c r="C1" s="187"/>
      <c r="D1" s="187"/>
      <c r="E1" s="187"/>
      <c r="F1" s="187"/>
      <c r="G1" s="187"/>
      <c r="H1" s="187"/>
      <c r="I1" s="187"/>
      <c r="J1" s="186"/>
      <c r="K1" s="186"/>
      <c r="L1" s="187"/>
      <c r="M1" s="186"/>
      <c r="N1" s="186"/>
      <c r="O1" s="185"/>
    </row>
    <row r="2" spans="1:15" ht="17.25" x14ac:dyDescent="0.25">
      <c r="A2" s="199" t="s">
        <v>791</v>
      </c>
      <c r="B2" s="198" t="s">
        <v>772</v>
      </c>
      <c r="C2" s="198" t="s">
        <v>951</v>
      </c>
      <c r="D2" s="198" t="s">
        <v>950</v>
      </c>
      <c r="E2" s="198" t="s">
        <v>949</v>
      </c>
      <c r="F2" s="198" t="s">
        <v>948</v>
      </c>
      <c r="G2" s="198" t="s">
        <v>944</v>
      </c>
      <c r="H2" s="198" t="s">
        <v>947</v>
      </c>
      <c r="I2" s="198" t="s">
        <v>943</v>
      </c>
      <c r="J2" s="197" t="s">
        <v>946</v>
      </c>
      <c r="K2" s="197" t="s">
        <v>944</v>
      </c>
      <c r="L2" s="198" t="s">
        <v>943</v>
      </c>
      <c r="M2" s="197" t="s">
        <v>945</v>
      </c>
      <c r="N2" s="197" t="s">
        <v>944</v>
      </c>
      <c r="O2" s="196" t="s">
        <v>943</v>
      </c>
    </row>
    <row r="3" spans="1:15" ht="15" x14ac:dyDescent="0.25">
      <c r="A3" s="192"/>
      <c r="B3" s="191"/>
      <c r="C3" s="191" t="s">
        <v>942</v>
      </c>
      <c r="D3" s="191" t="s">
        <v>941</v>
      </c>
      <c r="E3" s="191" t="s">
        <v>940</v>
      </c>
      <c r="F3" s="191" t="s">
        <v>939</v>
      </c>
      <c r="G3" s="191" t="s">
        <v>935</v>
      </c>
      <c r="H3" s="191" t="s">
        <v>938</v>
      </c>
      <c r="I3" s="191" t="s">
        <v>934</v>
      </c>
      <c r="J3" s="190" t="s">
        <v>937</v>
      </c>
      <c r="K3" s="190" t="s">
        <v>935</v>
      </c>
      <c r="L3" s="191" t="s">
        <v>934</v>
      </c>
      <c r="M3" s="190" t="s">
        <v>936</v>
      </c>
      <c r="N3" s="190" t="s">
        <v>935</v>
      </c>
      <c r="O3" s="189" t="s">
        <v>934</v>
      </c>
    </row>
    <row r="4" spans="1:15" ht="15" x14ac:dyDescent="0.25">
      <c r="A4" s="193" t="s">
        <v>464</v>
      </c>
      <c r="B4" s="187" t="s">
        <v>463</v>
      </c>
      <c r="C4" s="194" t="s">
        <v>933</v>
      </c>
      <c r="D4" s="194" t="s">
        <v>932</v>
      </c>
      <c r="E4" s="194">
        <v>2712</v>
      </c>
      <c r="F4" s="187">
        <v>90</v>
      </c>
      <c r="G4" s="187">
        <v>2</v>
      </c>
      <c r="H4" s="187">
        <v>30</v>
      </c>
      <c r="I4" s="187">
        <v>50</v>
      </c>
      <c r="J4" s="186">
        <v>63</v>
      </c>
      <c r="K4" s="195" t="s">
        <v>925</v>
      </c>
      <c r="L4" s="187">
        <v>3</v>
      </c>
      <c r="M4" s="186">
        <v>96</v>
      </c>
      <c r="N4" s="186">
        <v>4</v>
      </c>
      <c r="O4" s="185">
        <v>4</v>
      </c>
    </row>
    <row r="5" spans="1:15" x14ac:dyDescent="0.2">
      <c r="A5" s="188"/>
      <c r="B5" s="187"/>
      <c r="C5" s="194"/>
      <c r="D5" s="194"/>
      <c r="E5" s="194"/>
      <c r="F5" s="187">
        <v>222</v>
      </c>
      <c r="G5" s="187" t="s">
        <v>931</v>
      </c>
      <c r="H5" s="187">
        <v>10</v>
      </c>
      <c r="I5" s="187"/>
      <c r="J5" s="186"/>
      <c r="K5" s="186"/>
      <c r="L5" s="187"/>
      <c r="M5" s="186"/>
      <c r="N5" s="186"/>
      <c r="O5" s="185"/>
    </row>
    <row r="6" spans="1:15" x14ac:dyDescent="0.2">
      <c r="A6" s="188"/>
      <c r="B6" s="187"/>
      <c r="C6" s="194"/>
      <c r="D6" s="194"/>
      <c r="E6" s="194"/>
      <c r="F6" s="187">
        <v>643</v>
      </c>
      <c r="G6" s="187" t="s">
        <v>930</v>
      </c>
      <c r="H6" s="187">
        <v>30</v>
      </c>
      <c r="I6" s="187"/>
      <c r="J6" s="186"/>
      <c r="K6" s="186"/>
      <c r="L6" s="187"/>
      <c r="M6" s="186"/>
      <c r="N6" s="186"/>
      <c r="O6" s="185"/>
    </row>
    <row r="7" spans="1:15" x14ac:dyDescent="0.2">
      <c r="A7" s="188"/>
      <c r="B7" s="187"/>
      <c r="C7" s="194"/>
      <c r="D7" s="194"/>
      <c r="E7" s="194"/>
      <c r="F7" s="187">
        <v>1662</v>
      </c>
      <c r="G7" s="187" t="s">
        <v>929</v>
      </c>
      <c r="H7" s="187">
        <v>18</v>
      </c>
      <c r="I7" s="187"/>
      <c r="J7" s="186"/>
      <c r="K7" s="186"/>
      <c r="L7" s="187"/>
      <c r="M7" s="186"/>
      <c r="N7" s="186"/>
      <c r="O7" s="185"/>
    </row>
    <row r="8" spans="1:15" x14ac:dyDescent="0.2">
      <c r="A8" s="188"/>
      <c r="B8" s="187"/>
      <c r="C8" s="194"/>
      <c r="D8" s="194"/>
      <c r="E8" s="194"/>
      <c r="F8" s="187">
        <v>2421</v>
      </c>
      <c r="G8" s="187" t="s">
        <v>928</v>
      </c>
      <c r="H8" s="187">
        <v>12</v>
      </c>
      <c r="I8" s="187"/>
      <c r="J8" s="186"/>
      <c r="K8" s="186"/>
      <c r="L8" s="187"/>
      <c r="M8" s="186"/>
      <c r="N8" s="186"/>
      <c r="O8" s="185"/>
    </row>
    <row r="9" spans="1:15" ht="15" x14ac:dyDescent="0.25">
      <c r="A9" s="193" t="s">
        <v>462</v>
      </c>
      <c r="B9" s="187" t="s">
        <v>460</v>
      </c>
      <c r="C9" s="187" t="s">
        <v>927</v>
      </c>
      <c r="D9" s="187" t="s">
        <v>926</v>
      </c>
      <c r="E9" s="187">
        <v>2701</v>
      </c>
      <c r="F9" s="187">
        <v>84</v>
      </c>
      <c r="G9" s="187" t="s">
        <v>925</v>
      </c>
      <c r="H9" s="187">
        <v>17</v>
      </c>
      <c r="I9" s="187">
        <v>77</v>
      </c>
      <c r="J9" s="186">
        <v>63</v>
      </c>
      <c r="K9" s="186" t="s">
        <v>925</v>
      </c>
      <c r="L9" s="187">
        <v>2</v>
      </c>
      <c r="M9" s="186">
        <v>935</v>
      </c>
      <c r="N9" s="186" t="s">
        <v>922</v>
      </c>
      <c r="O9" s="185">
        <v>5</v>
      </c>
    </row>
    <row r="10" spans="1:15" x14ac:dyDescent="0.2">
      <c r="A10" s="188"/>
      <c r="B10" s="187"/>
      <c r="C10" s="187"/>
      <c r="D10" s="187"/>
      <c r="E10" s="187"/>
      <c r="F10" s="187">
        <v>209</v>
      </c>
      <c r="G10" s="187" t="s">
        <v>924</v>
      </c>
      <c r="H10" s="187">
        <v>8</v>
      </c>
      <c r="I10" s="187"/>
      <c r="J10" s="186"/>
      <c r="K10" s="186"/>
      <c r="L10" s="187"/>
      <c r="M10" s="186"/>
      <c r="N10" s="186"/>
      <c r="O10" s="185"/>
    </row>
    <row r="11" spans="1:15" x14ac:dyDescent="0.2">
      <c r="A11" s="188"/>
      <c r="B11" s="187"/>
      <c r="C11" s="187"/>
      <c r="D11" s="187"/>
      <c r="E11" s="187"/>
      <c r="F11" s="187">
        <v>591</v>
      </c>
      <c r="G11" s="187" t="s">
        <v>923</v>
      </c>
      <c r="H11" s="187">
        <v>23</v>
      </c>
      <c r="I11" s="187"/>
      <c r="J11" s="186"/>
      <c r="K11" s="186"/>
      <c r="L11" s="187"/>
      <c r="M11" s="186"/>
      <c r="N11" s="186"/>
      <c r="O11" s="185"/>
    </row>
    <row r="12" spans="1:15" x14ac:dyDescent="0.2">
      <c r="A12" s="188"/>
      <c r="B12" s="187"/>
      <c r="C12" s="187"/>
      <c r="D12" s="187"/>
      <c r="E12" s="187"/>
      <c r="F12" s="187">
        <v>934</v>
      </c>
      <c r="G12" s="187" t="s">
        <v>922</v>
      </c>
      <c r="H12" s="187">
        <v>31</v>
      </c>
      <c r="I12" s="187"/>
      <c r="J12" s="186"/>
      <c r="K12" s="186"/>
      <c r="L12" s="187"/>
      <c r="M12" s="186"/>
      <c r="N12" s="186"/>
      <c r="O12" s="185"/>
    </row>
    <row r="13" spans="1:15" x14ac:dyDescent="0.2">
      <c r="A13" s="188"/>
      <c r="B13" s="187"/>
      <c r="C13" s="187"/>
      <c r="D13" s="187"/>
      <c r="E13" s="187"/>
      <c r="F13" s="187">
        <v>2687</v>
      </c>
      <c r="G13" s="187" t="s">
        <v>921</v>
      </c>
      <c r="H13" s="187">
        <v>21</v>
      </c>
      <c r="I13" s="187"/>
      <c r="J13" s="186"/>
      <c r="K13" s="186"/>
      <c r="L13" s="187"/>
      <c r="M13" s="186"/>
      <c r="N13" s="186"/>
      <c r="O13" s="185"/>
    </row>
    <row r="14" spans="1:15" ht="15" x14ac:dyDescent="0.25">
      <c r="A14" s="193" t="s">
        <v>454</v>
      </c>
      <c r="B14" s="187" t="s">
        <v>452</v>
      </c>
      <c r="C14" s="187" t="s">
        <v>920</v>
      </c>
      <c r="D14" s="187" t="s">
        <v>919</v>
      </c>
      <c r="E14" s="187">
        <v>2596</v>
      </c>
      <c r="F14" s="187">
        <v>23</v>
      </c>
      <c r="G14" s="187">
        <v>1</v>
      </c>
      <c r="H14" s="187">
        <v>21</v>
      </c>
      <c r="I14" s="187">
        <v>52</v>
      </c>
      <c r="J14" s="187">
        <v>23</v>
      </c>
      <c r="K14" s="186">
        <v>1</v>
      </c>
      <c r="L14" s="186">
        <v>5</v>
      </c>
      <c r="M14" s="186">
        <v>181</v>
      </c>
      <c r="N14" s="186" t="s">
        <v>918</v>
      </c>
      <c r="O14" s="185">
        <v>13</v>
      </c>
    </row>
    <row r="15" spans="1:15" x14ac:dyDescent="0.2">
      <c r="A15" s="188"/>
      <c r="B15" s="187"/>
      <c r="C15" s="187"/>
      <c r="D15" s="187"/>
      <c r="E15" s="187"/>
      <c r="F15" s="187">
        <v>153</v>
      </c>
      <c r="G15" s="187" t="s">
        <v>917</v>
      </c>
      <c r="H15" s="187">
        <v>23</v>
      </c>
      <c r="I15" s="187"/>
      <c r="J15" s="186"/>
      <c r="K15" s="186"/>
      <c r="L15" s="187"/>
      <c r="M15" s="186"/>
      <c r="N15" s="186"/>
      <c r="O15" s="185"/>
    </row>
    <row r="16" spans="1:15" x14ac:dyDescent="0.2">
      <c r="A16" s="188"/>
      <c r="B16" s="187"/>
      <c r="C16" s="187"/>
      <c r="D16" s="187"/>
      <c r="E16" s="187"/>
      <c r="F16" s="187">
        <v>185</v>
      </c>
      <c r="G16" s="187" t="s">
        <v>916</v>
      </c>
      <c r="H16" s="187">
        <v>48</v>
      </c>
      <c r="I16" s="187"/>
      <c r="J16" s="186"/>
      <c r="K16" s="186"/>
      <c r="L16" s="187"/>
      <c r="M16" s="186"/>
      <c r="N16" s="186"/>
      <c r="O16" s="185"/>
    </row>
    <row r="17" spans="1:15" x14ac:dyDescent="0.2">
      <c r="A17" s="188"/>
      <c r="B17" s="187"/>
      <c r="C17" s="187"/>
      <c r="D17" s="187"/>
      <c r="E17" s="187"/>
      <c r="F17" s="187">
        <v>354</v>
      </c>
      <c r="G17" s="187">
        <v>12</v>
      </c>
      <c r="H17" s="187">
        <v>6</v>
      </c>
      <c r="I17" s="187"/>
      <c r="J17" s="186"/>
      <c r="K17" s="186"/>
      <c r="L17" s="187"/>
      <c r="M17" s="186"/>
      <c r="N17" s="186"/>
      <c r="O17" s="185"/>
    </row>
    <row r="18" spans="1:15" x14ac:dyDescent="0.2">
      <c r="A18" s="192"/>
      <c r="B18" s="191"/>
      <c r="C18" s="191"/>
      <c r="D18" s="191"/>
      <c r="E18" s="191"/>
      <c r="F18" s="191">
        <v>1856</v>
      </c>
      <c r="G18" s="191" t="s">
        <v>915</v>
      </c>
      <c r="H18" s="191">
        <v>2</v>
      </c>
      <c r="I18" s="191"/>
      <c r="J18" s="190"/>
      <c r="K18" s="190"/>
      <c r="L18" s="191"/>
      <c r="M18" s="190"/>
      <c r="N18" s="190"/>
      <c r="O18" s="189"/>
    </row>
    <row r="19" spans="1:15" ht="17.25" x14ac:dyDescent="0.25">
      <c r="A19" s="188" t="s">
        <v>914</v>
      </c>
      <c r="B19" s="187"/>
      <c r="C19" s="187"/>
      <c r="D19" s="187"/>
      <c r="E19" s="187"/>
      <c r="F19" s="187"/>
      <c r="G19" s="187"/>
      <c r="H19" s="187"/>
      <c r="I19" s="187"/>
      <c r="J19" s="186"/>
      <c r="K19" s="186"/>
      <c r="L19" s="187"/>
      <c r="M19" s="186"/>
      <c r="N19" s="186"/>
      <c r="O19" s="185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503D3-8C99-4AA9-BA90-0918D4BBDD31}">
  <sheetPr>
    <pageSetUpPr fitToPage="1"/>
  </sheetPr>
  <dimension ref="A1:S178"/>
  <sheetViews>
    <sheetView zoomScale="115" zoomScaleNormal="115" workbookViewId="0">
      <pane xSplit="3" ySplit="2" topLeftCell="D3" activePane="bottomRight" state="frozen"/>
      <selection activeCell="A3" sqref="A3:H3"/>
      <selection pane="topRight" activeCell="A3" sqref="A3:H3"/>
      <selection pane="bottomLeft" activeCell="A3" sqref="A3:H3"/>
      <selection pane="bottomRight"/>
    </sheetView>
  </sheetViews>
  <sheetFormatPr defaultColWidth="9.140625" defaultRowHeight="9.9499999999999993" customHeight="1" x14ac:dyDescent="0.15"/>
  <cols>
    <col min="1" max="1" width="10.140625" style="201" customWidth="1"/>
    <col min="2" max="2" width="9.5703125" style="201" customWidth="1"/>
    <col min="3" max="3" width="14.42578125" style="201" bestFit="1" customWidth="1"/>
    <col min="4" max="4" width="4.7109375" style="205" bestFit="1" customWidth="1"/>
    <col min="5" max="5" width="7" style="201" customWidth="1"/>
    <col min="6" max="6" width="9.140625" style="201" customWidth="1"/>
    <col min="7" max="7" width="8.28515625" style="201" customWidth="1"/>
    <col min="8" max="8" width="8.140625" style="201" customWidth="1"/>
    <col min="9" max="9" width="8.28515625" style="201" customWidth="1"/>
    <col min="10" max="10" width="4.5703125" style="201" customWidth="1"/>
    <col min="11" max="11" width="6.7109375" style="201" customWidth="1"/>
    <col min="12" max="12" width="21.140625" style="201" customWidth="1"/>
    <col min="13" max="13" width="9.5703125" style="204" bestFit="1" customWidth="1"/>
    <col min="14" max="14" width="9.28515625" style="204" customWidth="1"/>
    <col min="15" max="15" width="10.140625" style="203" customWidth="1"/>
    <col min="16" max="16" width="10.140625" style="202" customWidth="1"/>
    <col min="17" max="234" width="10.140625" style="201" customWidth="1"/>
    <col min="235" max="16384" width="9.140625" style="201"/>
  </cols>
  <sheetData>
    <row r="1" spans="1:16" s="295" customFormat="1" ht="15.75" customHeight="1" x14ac:dyDescent="0.2">
      <c r="A1" s="295" t="s">
        <v>1954</v>
      </c>
      <c r="D1" s="299"/>
      <c r="M1" s="298"/>
      <c r="N1" s="298"/>
      <c r="O1" s="297"/>
      <c r="P1" s="296"/>
    </row>
    <row r="2" spans="1:16" s="228" customFormat="1" ht="36" x14ac:dyDescent="0.15">
      <c r="A2" s="293" t="s">
        <v>791</v>
      </c>
      <c r="B2" s="293" t="s">
        <v>1953</v>
      </c>
      <c r="C2" s="293" t="s">
        <v>911</v>
      </c>
      <c r="D2" s="294" t="s">
        <v>1952</v>
      </c>
      <c r="E2" s="293" t="s">
        <v>1951</v>
      </c>
      <c r="F2" s="293" t="s">
        <v>1950</v>
      </c>
      <c r="G2" s="293" t="s">
        <v>1949</v>
      </c>
      <c r="H2" s="293" t="s">
        <v>1948</v>
      </c>
      <c r="I2" s="293" t="s">
        <v>1947</v>
      </c>
      <c r="J2" s="293" t="s">
        <v>1946</v>
      </c>
      <c r="K2" s="293" t="s">
        <v>1945</v>
      </c>
      <c r="L2" s="293" t="s">
        <v>1944</v>
      </c>
      <c r="M2" s="292" t="s">
        <v>1943</v>
      </c>
      <c r="N2" s="292" t="s">
        <v>1942</v>
      </c>
      <c r="O2" s="291" t="s">
        <v>1941</v>
      </c>
      <c r="P2" s="290"/>
    </row>
    <row r="3" spans="1:16" ht="9.9499999999999993" customHeight="1" x14ac:dyDescent="0.15">
      <c r="A3" s="289" t="s">
        <v>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8"/>
      <c r="P3" s="229"/>
    </row>
    <row r="4" spans="1:16" ht="9.9499999999999993" customHeight="1" x14ac:dyDescent="0.2">
      <c r="A4" s="201" t="s">
        <v>771</v>
      </c>
      <c r="B4" s="248" t="s">
        <v>1051</v>
      </c>
      <c r="C4" s="201" t="s">
        <v>1181</v>
      </c>
      <c r="D4" s="201" t="s">
        <v>1940</v>
      </c>
      <c r="E4" s="287" t="s">
        <v>1275</v>
      </c>
      <c r="F4" s="201" t="s">
        <v>1939</v>
      </c>
      <c r="G4" s="201" t="s">
        <v>1938</v>
      </c>
      <c r="H4" s="201" t="s">
        <v>1937</v>
      </c>
      <c r="I4" s="201" t="s">
        <v>1936</v>
      </c>
      <c r="J4" s="201" t="s">
        <v>1935</v>
      </c>
      <c r="K4" s="201" t="s">
        <v>1934</v>
      </c>
      <c r="L4" s="201" t="s">
        <v>1933</v>
      </c>
      <c r="M4" s="201" t="s">
        <v>1932</v>
      </c>
      <c r="N4" s="201" t="s">
        <v>1923</v>
      </c>
      <c r="O4" s="226">
        <v>261</v>
      </c>
    </row>
    <row r="5" spans="1:16" ht="9.9499999999999993" customHeight="1" x14ac:dyDescent="0.15">
      <c r="A5" s="201" t="s">
        <v>768</v>
      </c>
      <c r="B5" s="248" t="s">
        <v>1243</v>
      </c>
      <c r="C5" s="201" t="s">
        <v>1036</v>
      </c>
      <c r="D5" s="201" t="s">
        <v>1931</v>
      </c>
      <c r="E5" s="287" t="s">
        <v>1930</v>
      </c>
      <c r="F5" s="201" t="s">
        <v>1929</v>
      </c>
      <c r="G5" s="201" t="s">
        <v>1928</v>
      </c>
      <c r="H5" s="201" t="s">
        <v>1927</v>
      </c>
      <c r="I5" s="201" t="s">
        <v>1926</v>
      </c>
      <c r="J5" s="201" t="s">
        <v>973</v>
      </c>
      <c r="K5" s="201" t="s">
        <v>1322</v>
      </c>
      <c r="L5" s="201" t="s">
        <v>1925</v>
      </c>
      <c r="M5" s="201" t="s">
        <v>1924</v>
      </c>
      <c r="N5" s="201" t="s">
        <v>1923</v>
      </c>
      <c r="O5" s="226">
        <v>349</v>
      </c>
    </row>
    <row r="6" spans="1:16" ht="9.9499999999999993" customHeight="1" x14ac:dyDescent="0.15">
      <c r="A6" s="284" t="s">
        <v>763</v>
      </c>
      <c r="B6" s="248" t="s">
        <v>1243</v>
      </c>
      <c r="C6" s="284" t="s">
        <v>962</v>
      </c>
      <c r="D6" s="250">
        <v>2.61</v>
      </c>
      <c r="E6" s="247" t="s">
        <v>1282</v>
      </c>
      <c r="F6" s="247" t="s">
        <v>1922</v>
      </c>
      <c r="G6" s="247" t="s">
        <v>1921</v>
      </c>
      <c r="H6" s="247" t="s">
        <v>1920</v>
      </c>
      <c r="I6" s="247" t="s">
        <v>1919</v>
      </c>
      <c r="J6" s="247" t="s">
        <v>1918</v>
      </c>
      <c r="K6" s="247" t="s">
        <v>1917</v>
      </c>
      <c r="L6" s="247" t="s">
        <v>1916</v>
      </c>
      <c r="M6" s="253">
        <v>128.71557792279845</v>
      </c>
      <c r="N6" s="204">
        <v>3</v>
      </c>
      <c r="O6" s="226">
        <v>292.60000000000002</v>
      </c>
    </row>
    <row r="7" spans="1:16" ht="9.9499999999999993" customHeight="1" x14ac:dyDescent="0.15">
      <c r="A7" s="284" t="s">
        <v>761</v>
      </c>
      <c r="B7" s="248" t="s">
        <v>1051</v>
      </c>
      <c r="C7" s="247" t="s">
        <v>1575</v>
      </c>
      <c r="D7" s="250" t="s">
        <v>1915</v>
      </c>
      <c r="E7" s="248" t="s">
        <v>1914</v>
      </c>
      <c r="F7" s="247" t="s">
        <v>1913</v>
      </c>
      <c r="G7" s="247" t="s">
        <v>1912</v>
      </c>
      <c r="H7" s="247" t="s">
        <v>1911</v>
      </c>
      <c r="I7" s="247" t="s">
        <v>1910</v>
      </c>
      <c r="J7" s="247" t="s">
        <v>1909</v>
      </c>
      <c r="K7" s="247" t="s">
        <v>1908</v>
      </c>
      <c r="L7" s="247" t="s">
        <v>1907</v>
      </c>
      <c r="M7" s="253">
        <v>119.11129249571596</v>
      </c>
      <c r="N7" s="246">
        <v>3</v>
      </c>
      <c r="O7" s="226">
        <v>492.1</v>
      </c>
    </row>
    <row r="8" spans="1:16" ht="9.9499999999999993" customHeight="1" x14ac:dyDescent="0.15">
      <c r="A8" s="284"/>
      <c r="B8" s="248"/>
      <c r="C8" s="247" t="s">
        <v>1568</v>
      </c>
      <c r="D8" s="250"/>
      <c r="E8" s="248"/>
      <c r="F8" s="247" t="s">
        <v>1906</v>
      </c>
      <c r="G8" s="247" t="s">
        <v>1905</v>
      </c>
      <c r="H8" s="247" t="s">
        <v>1904</v>
      </c>
      <c r="I8" s="247" t="s">
        <v>1903</v>
      </c>
      <c r="J8" s="247" t="s">
        <v>543</v>
      </c>
      <c r="K8" s="247" t="s">
        <v>1902</v>
      </c>
      <c r="L8" s="247" t="s">
        <v>1901</v>
      </c>
      <c r="M8" s="253" t="s">
        <v>1562</v>
      </c>
      <c r="N8" s="246">
        <v>3</v>
      </c>
      <c r="O8" s="226">
        <v>189.7</v>
      </c>
    </row>
    <row r="9" spans="1:16" ht="9.9499999999999993" customHeight="1" x14ac:dyDescent="0.2">
      <c r="A9" s="252" t="s">
        <v>758</v>
      </c>
      <c r="B9" s="248" t="s">
        <v>1051</v>
      </c>
      <c r="C9" s="201" t="s">
        <v>1575</v>
      </c>
      <c r="D9" s="205">
        <v>41.4</v>
      </c>
      <c r="E9" s="201" t="s">
        <v>1275</v>
      </c>
      <c r="F9" s="201" t="s">
        <v>1900</v>
      </c>
      <c r="G9" s="201" t="s">
        <v>1899</v>
      </c>
      <c r="H9" s="201" t="s">
        <v>1898</v>
      </c>
      <c r="I9" s="201" t="s">
        <v>1897</v>
      </c>
      <c r="J9" s="201" t="s">
        <v>1896</v>
      </c>
      <c r="K9" s="201" t="s">
        <v>1895</v>
      </c>
      <c r="L9" s="201" t="s">
        <v>1894</v>
      </c>
      <c r="M9" s="204" t="s">
        <v>1893</v>
      </c>
      <c r="N9" s="246">
        <v>3</v>
      </c>
      <c r="O9" s="226">
        <v>485.4</v>
      </c>
    </row>
    <row r="10" spans="1:16" ht="9.75" customHeight="1" x14ac:dyDescent="0.15">
      <c r="C10" s="247" t="s">
        <v>1568</v>
      </c>
      <c r="F10" s="201" t="s">
        <v>1892</v>
      </c>
      <c r="G10" s="201" t="s">
        <v>1891</v>
      </c>
      <c r="H10" s="201" t="s">
        <v>1890</v>
      </c>
      <c r="I10" s="201" t="s">
        <v>1889</v>
      </c>
      <c r="J10" s="201" t="s">
        <v>1888</v>
      </c>
      <c r="K10" s="201" t="s">
        <v>1887</v>
      </c>
      <c r="L10" s="201" t="s">
        <v>1886</v>
      </c>
      <c r="M10" s="204" t="s">
        <v>1562</v>
      </c>
      <c r="N10" s="246">
        <v>3</v>
      </c>
      <c r="O10" s="226">
        <v>189.7</v>
      </c>
    </row>
    <row r="11" spans="1:16" ht="9.9499999999999993" customHeight="1" x14ac:dyDescent="0.15">
      <c r="B11" s="248" t="s">
        <v>1243</v>
      </c>
      <c r="C11" s="248" t="s">
        <v>962</v>
      </c>
      <c r="D11" s="250">
        <v>2.65</v>
      </c>
      <c r="E11" s="201" t="s">
        <v>1275</v>
      </c>
      <c r="F11" s="247" t="s">
        <v>1885</v>
      </c>
      <c r="G11" s="247" t="s">
        <v>1884</v>
      </c>
      <c r="H11" s="248" t="s">
        <v>1883</v>
      </c>
      <c r="I11" s="248" t="s">
        <v>1882</v>
      </c>
      <c r="J11" s="248">
        <v>60.6</v>
      </c>
      <c r="K11" s="248" t="s">
        <v>1881</v>
      </c>
      <c r="L11" s="247" t="s">
        <v>1880</v>
      </c>
      <c r="M11" s="253">
        <v>145.96125342021423</v>
      </c>
      <c r="N11" s="246">
        <v>3</v>
      </c>
      <c r="O11" s="226">
        <v>295.8</v>
      </c>
    </row>
    <row r="12" spans="1:16" ht="9.9499999999999993" customHeight="1" x14ac:dyDescent="0.15">
      <c r="A12" s="252" t="s">
        <v>752</v>
      </c>
      <c r="B12" s="248" t="s">
        <v>1051</v>
      </c>
      <c r="C12" s="248" t="s">
        <v>1866</v>
      </c>
      <c r="D12" s="250">
        <v>49.77</v>
      </c>
      <c r="E12" s="248" t="s">
        <v>1275</v>
      </c>
      <c r="F12" s="247" t="s">
        <v>1879</v>
      </c>
      <c r="G12" s="247" t="s">
        <v>1878</v>
      </c>
      <c r="H12" s="248" t="s">
        <v>1877</v>
      </c>
      <c r="I12" s="248" t="s">
        <v>1876</v>
      </c>
      <c r="J12" s="248">
        <v>56.6</v>
      </c>
      <c r="K12" s="248" t="s">
        <v>1875</v>
      </c>
      <c r="L12" s="247" t="s">
        <v>1874</v>
      </c>
      <c r="M12" s="253" t="s">
        <v>1569</v>
      </c>
      <c r="N12" s="246">
        <v>3</v>
      </c>
      <c r="O12" s="226">
        <v>484</v>
      </c>
    </row>
    <row r="13" spans="1:16" ht="9.9499999999999993" customHeight="1" x14ac:dyDescent="0.15">
      <c r="B13" s="248" t="s">
        <v>1243</v>
      </c>
      <c r="C13" s="201" t="s">
        <v>962</v>
      </c>
      <c r="D13" s="205">
        <v>2.63</v>
      </c>
      <c r="E13" s="201" t="s">
        <v>994</v>
      </c>
      <c r="F13" s="201" t="s">
        <v>1873</v>
      </c>
      <c r="G13" s="201" t="s">
        <v>1872</v>
      </c>
      <c r="H13" s="201" t="s">
        <v>1871</v>
      </c>
      <c r="I13" s="201" t="s">
        <v>1870</v>
      </c>
      <c r="J13" s="201" t="s">
        <v>1869</v>
      </c>
      <c r="K13" s="201" t="s">
        <v>1868</v>
      </c>
      <c r="L13" s="201" t="s">
        <v>1867</v>
      </c>
      <c r="M13" s="204">
        <v>74.934346263912914</v>
      </c>
      <c r="N13" s="246">
        <v>3</v>
      </c>
      <c r="O13" s="226">
        <v>278.89999999999998</v>
      </c>
    </row>
    <row r="14" spans="1:16" ht="9.9499999999999993" customHeight="1" x14ac:dyDescent="0.15">
      <c r="A14" s="201" t="s">
        <v>747</v>
      </c>
      <c r="B14" s="248" t="s">
        <v>1051</v>
      </c>
      <c r="C14" s="201" t="s">
        <v>1866</v>
      </c>
      <c r="D14" s="205">
        <v>38.340000000000003</v>
      </c>
      <c r="E14" s="201" t="s">
        <v>1275</v>
      </c>
      <c r="F14" s="201" t="s">
        <v>1865</v>
      </c>
      <c r="G14" s="201" t="s">
        <v>1864</v>
      </c>
      <c r="H14" s="201" t="s">
        <v>1863</v>
      </c>
      <c r="I14" s="201" t="s">
        <v>1862</v>
      </c>
      <c r="J14" s="201" t="s">
        <v>1861</v>
      </c>
      <c r="K14" s="201" t="s">
        <v>1860</v>
      </c>
      <c r="L14" s="201" t="s">
        <v>1859</v>
      </c>
      <c r="M14" s="204" t="s">
        <v>1858</v>
      </c>
      <c r="N14" s="246">
        <v>3</v>
      </c>
      <c r="O14" s="226">
        <v>487.8</v>
      </c>
    </row>
    <row r="15" spans="1:16" ht="9.9499999999999993" customHeight="1" x14ac:dyDescent="0.15">
      <c r="A15" s="201" t="s">
        <v>744</v>
      </c>
      <c r="B15" s="248" t="s">
        <v>1243</v>
      </c>
      <c r="C15" s="201" t="s">
        <v>1036</v>
      </c>
      <c r="D15" s="205">
        <v>2.5499999999999998</v>
      </c>
      <c r="E15" s="201" t="s">
        <v>1275</v>
      </c>
      <c r="F15" s="201" t="s">
        <v>1857</v>
      </c>
      <c r="G15" s="201" t="s">
        <v>1856</v>
      </c>
      <c r="H15" s="201" t="s">
        <v>1855</v>
      </c>
      <c r="I15" s="201" t="s">
        <v>1854</v>
      </c>
      <c r="J15" s="201" t="s">
        <v>973</v>
      </c>
      <c r="K15" s="201" t="s">
        <v>1517</v>
      </c>
      <c r="L15" s="201" t="s">
        <v>1853</v>
      </c>
      <c r="M15" s="204">
        <v>187.5</v>
      </c>
      <c r="N15" s="204">
        <v>3</v>
      </c>
      <c r="O15" s="226">
        <v>326.5</v>
      </c>
    </row>
    <row r="16" spans="1:16" ht="9.9499999999999993" customHeight="1" x14ac:dyDescent="0.15">
      <c r="A16" s="201" t="s">
        <v>743</v>
      </c>
      <c r="B16" s="248" t="s">
        <v>1243</v>
      </c>
      <c r="C16" s="201" t="s">
        <v>1036</v>
      </c>
      <c r="D16" s="205">
        <v>2.5499999999999998</v>
      </c>
      <c r="E16" s="201" t="s">
        <v>1275</v>
      </c>
      <c r="F16" s="201" t="s">
        <v>1852</v>
      </c>
      <c r="G16" s="201" t="s">
        <v>1851</v>
      </c>
      <c r="H16" s="201" t="s">
        <v>1850</v>
      </c>
      <c r="I16" s="201" t="s">
        <v>1849</v>
      </c>
      <c r="J16" s="201" t="s">
        <v>1848</v>
      </c>
      <c r="K16" s="201" t="s">
        <v>1791</v>
      </c>
      <c r="L16" s="201" t="s">
        <v>1847</v>
      </c>
      <c r="M16" s="204">
        <v>182.84855413702346</v>
      </c>
      <c r="N16" s="204">
        <v>3</v>
      </c>
      <c r="O16" s="226">
        <v>325.60000000000002</v>
      </c>
    </row>
    <row r="17" spans="1:18" ht="9.9499999999999993" customHeight="1" x14ac:dyDescent="0.15">
      <c r="A17" s="201" t="s">
        <v>742</v>
      </c>
      <c r="B17" s="248" t="s">
        <v>1243</v>
      </c>
      <c r="C17" s="201" t="s">
        <v>1036</v>
      </c>
      <c r="D17" s="205">
        <v>2.82</v>
      </c>
      <c r="E17" s="201" t="s">
        <v>1275</v>
      </c>
      <c r="F17" s="201" t="s">
        <v>1846</v>
      </c>
      <c r="G17" s="201" t="s">
        <v>1845</v>
      </c>
      <c r="H17" s="201" t="s">
        <v>1844</v>
      </c>
      <c r="I17" s="201" t="s">
        <v>1843</v>
      </c>
      <c r="J17" s="201" t="s">
        <v>1842</v>
      </c>
      <c r="K17" s="201" t="s">
        <v>1029</v>
      </c>
      <c r="L17" s="201" t="s">
        <v>1841</v>
      </c>
      <c r="M17" s="204">
        <v>181.59450019204877</v>
      </c>
      <c r="N17" s="204">
        <v>3</v>
      </c>
      <c r="O17" s="226">
        <v>325.39999999999998</v>
      </c>
    </row>
    <row r="18" spans="1:18" ht="9.9499999999999993" customHeight="1" x14ac:dyDescent="0.15">
      <c r="A18" s="231" t="s">
        <v>720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0"/>
    </row>
    <row r="19" spans="1:18" ht="9.9499999999999993" customHeight="1" x14ac:dyDescent="0.15">
      <c r="A19" s="284" t="s">
        <v>717</v>
      </c>
      <c r="B19" s="248" t="s">
        <v>1243</v>
      </c>
      <c r="C19" s="284" t="s">
        <v>962</v>
      </c>
      <c r="D19" s="250">
        <v>3.03</v>
      </c>
      <c r="E19" s="247" t="s">
        <v>1275</v>
      </c>
      <c r="F19" s="247" t="s">
        <v>1840</v>
      </c>
      <c r="G19" s="247" t="s">
        <v>1839</v>
      </c>
      <c r="H19" s="247" t="s">
        <v>1838</v>
      </c>
      <c r="I19" s="247" t="s">
        <v>1837</v>
      </c>
      <c r="J19" s="247" t="s">
        <v>1603</v>
      </c>
      <c r="K19" s="248" t="s">
        <v>1836</v>
      </c>
      <c r="L19" s="247" t="s">
        <v>1835</v>
      </c>
      <c r="M19" s="253">
        <v>177.87811838447135</v>
      </c>
      <c r="N19" s="285">
        <v>50</v>
      </c>
      <c r="O19" s="226">
        <v>340.8</v>
      </c>
    </row>
    <row r="20" spans="1:18" ht="9.9499999999999993" customHeight="1" x14ac:dyDescent="0.15">
      <c r="A20" s="284" t="s">
        <v>715</v>
      </c>
      <c r="B20" s="248" t="s">
        <v>1243</v>
      </c>
      <c r="C20" s="284" t="s">
        <v>1834</v>
      </c>
      <c r="D20" s="250">
        <v>2.76</v>
      </c>
      <c r="E20" s="247" t="s">
        <v>1797</v>
      </c>
      <c r="F20" s="247" t="s">
        <v>1833</v>
      </c>
      <c r="G20" s="247" t="s">
        <v>1832</v>
      </c>
      <c r="H20" s="247" t="s">
        <v>1279</v>
      </c>
      <c r="I20" s="247" t="s">
        <v>1831</v>
      </c>
      <c r="J20" s="247" t="s">
        <v>973</v>
      </c>
      <c r="K20" s="248" t="s">
        <v>984</v>
      </c>
      <c r="L20" s="247" t="s">
        <v>1830</v>
      </c>
      <c r="M20" s="253">
        <v>500</v>
      </c>
      <c r="N20" s="248">
        <v>50</v>
      </c>
      <c r="O20" s="226">
        <v>411.9</v>
      </c>
    </row>
    <row r="21" spans="1:18" ht="9.9499999999999993" customHeight="1" x14ac:dyDescent="0.15">
      <c r="A21" s="284"/>
      <c r="B21" s="248" t="s">
        <v>1243</v>
      </c>
      <c r="C21" s="284" t="s">
        <v>1181</v>
      </c>
      <c r="D21" s="250">
        <v>3.04</v>
      </c>
      <c r="E21" s="247" t="s">
        <v>1797</v>
      </c>
      <c r="F21" s="247" t="s">
        <v>1829</v>
      </c>
      <c r="G21" s="247" t="s">
        <v>1828</v>
      </c>
      <c r="H21" s="247" t="s">
        <v>1827</v>
      </c>
      <c r="I21" s="247" t="s">
        <v>1826</v>
      </c>
      <c r="J21" s="247" t="s">
        <v>973</v>
      </c>
      <c r="K21" s="248" t="s">
        <v>1517</v>
      </c>
      <c r="L21" s="247" t="s">
        <v>1825</v>
      </c>
      <c r="M21" s="253">
        <v>500</v>
      </c>
      <c r="N21" s="246">
        <v>50</v>
      </c>
      <c r="O21" s="226">
        <v>362.3</v>
      </c>
    </row>
    <row r="22" spans="1:18" ht="10.5" customHeight="1" x14ac:dyDescent="0.15">
      <c r="A22" s="284" t="s">
        <v>710</v>
      </c>
      <c r="B22" s="248" t="s">
        <v>1243</v>
      </c>
      <c r="C22" s="284" t="s">
        <v>1036</v>
      </c>
      <c r="D22" s="250">
        <v>2.5099999999999998</v>
      </c>
      <c r="E22" s="247" t="s">
        <v>1275</v>
      </c>
      <c r="F22" s="247" t="s">
        <v>1824</v>
      </c>
      <c r="G22" s="247" t="s">
        <v>1823</v>
      </c>
      <c r="H22" s="247" t="s">
        <v>1822</v>
      </c>
      <c r="I22" s="247" t="s">
        <v>1821</v>
      </c>
      <c r="J22" s="247" t="s">
        <v>973</v>
      </c>
      <c r="K22" s="247" t="s">
        <v>1678</v>
      </c>
      <c r="L22" s="247" t="s">
        <v>1820</v>
      </c>
      <c r="M22" s="253">
        <v>187.5</v>
      </c>
      <c r="N22" s="248">
        <v>50</v>
      </c>
      <c r="O22" s="226">
        <v>374.1</v>
      </c>
    </row>
    <row r="23" spans="1:18" ht="9.9499999999999993" customHeight="1" x14ac:dyDescent="0.15">
      <c r="A23" s="284"/>
      <c r="B23" s="248" t="s">
        <v>1243</v>
      </c>
      <c r="C23" s="284" t="s">
        <v>962</v>
      </c>
      <c r="D23" s="250">
        <v>4</v>
      </c>
      <c r="E23" s="247" t="s">
        <v>1275</v>
      </c>
      <c r="F23" s="247" t="s">
        <v>1819</v>
      </c>
      <c r="G23" s="247" t="s">
        <v>1818</v>
      </c>
      <c r="H23" s="247" t="s">
        <v>1817</v>
      </c>
      <c r="I23" s="247" t="s">
        <v>1816</v>
      </c>
      <c r="J23" s="247" t="s">
        <v>1815</v>
      </c>
      <c r="K23" s="247" t="s">
        <v>1814</v>
      </c>
      <c r="L23" s="247" t="s">
        <v>1813</v>
      </c>
      <c r="M23" s="253">
        <v>184.66608378367698</v>
      </c>
      <c r="N23" s="246">
        <v>50</v>
      </c>
      <c r="O23" s="226">
        <v>342</v>
      </c>
    </row>
    <row r="24" spans="1:18" ht="9.9499999999999993" customHeight="1" x14ac:dyDescent="0.15">
      <c r="A24" s="284" t="s">
        <v>707</v>
      </c>
      <c r="B24" s="248" t="s">
        <v>1243</v>
      </c>
      <c r="C24" s="248" t="s">
        <v>962</v>
      </c>
      <c r="D24" s="250" t="s">
        <v>1812</v>
      </c>
      <c r="E24" s="247" t="s">
        <v>1275</v>
      </c>
      <c r="F24" s="248" t="s">
        <v>1811</v>
      </c>
      <c r="G24" s="248" t="s">
        <v>1810</v>
      </c>
      <c r="H24" s="248" t="s">
        <v>1809</v>
      </c>
      <c r="I24" s="248" t="s">
        <v>1808</v>
      </c>
      <c r="J24" s="248">
        <v>75.2</v>
      </c>
      <c r="K24" s="248" t="s">
        <v>1807</v>
      </c>
      <c r="L24" s="248" t="s">
        <v>1806</v>
      </c>
      <c r="M24" s="246">
        <v>162.59612541509102</v>
      </c>
      <c r="N24" s="248">
        <v>50</v>
      </c>
      <c r="O24" s="226">
        <v>338.2</v>
      </c>
    </row>
    <row r="25" spans="1:18" ht="9.9499999999999993" customHeight="1" x14ac:dyDescent="0.15">
      <c r="A25" s="284"/>
      <c r="B25" s="248" t="s">
        <v>1243</v>
      </c>
      <c r="C25" s="248" t="s">
        <v>1805</v>
      </c>
      <c r="D25" s="250">
        <v>3.11</v>
      </c>
      <c r="E25" s="247" t="s">
        <v>1275</v>
      </c>
      <c r="F25" s="248" t="s">
        <v>1804</v>
      </c>
      <c r="G25" s="248" t="s">
        <v>1803</v>
      </c>
      <c r="H25" s="248" t="s">
        <v>1802</v>
      </c>
      <c r="I25" s="248" t="s">
        <v>1801</v>
      </c>
      <c r="J25" s="248">
        <v>88.1</v>
      </c>
      <c r="K25" s="254" t="s">
        <v>1800</v>
      </c>
      <c r="L25" s="248" t="s">
        <v>1799</v>
      </c>
      <c r="M25" s="246">
        <v>175.99050045385974</v>
      </c>
      <c r="N25" s="246">
        <v>50</v>
      </c>
      <c r="O25" s="226" t="s">
        <v>1798</v>
      </c>
    </row>
    <row r="26" spans="1:18" ht="9.9499999999999993" customHeight="1" x14ac:dyDescent="0.15">
      <c r="A26" s="284" t="s">
        <v>703</v>
      </c>
      <c r="B26" s="248" t="s">
        <v>1243</v>
      </c>
      <c r="C26" s="284" t="s">
        <v>962</v>
      </c>
      <c r="D26" s="250">
        <v>2.4700000000000002</v>
      </c>
      <c r="E26" s="248" t="s">
        <v>1797</v>
      </c>
      <c r="F26" s="247" t="s">
        <v>1796</v>
      </c>
      <c r="G26" s="248" t="s">
        <v>1795</v>
      </c>
      <c r="H26" s="247" t="s">
        <v>1794</v>
      </c>
      <c r="I26" s="247" t="s">
        <v>1793</v>
      </c>
      <c r="J26" s="247" t="s">
        <v>1792</v>
      </c>
      <c r="K26" s="247" t="s">
        <v>1791</v>
      </c>
      <c r="L26" s="247" t="s">
        <v>1790</v>
      </c>
      <c r="M26" s="253">
        <v>489.131884055824</v>
      </c>
      <c r="N26" s="285">
        <v>50</v>
      </c>
      <c r="O26" s="226">
        <v>372.9</v>
      </c>
    </row>
    <row r="27" spans="1:18" ht="9.9499999999999993" customHeight="1" x14ac:dyDescent="0.15">
      <c r="A27" s="284" t="s">
        <v>699</v>
      </c>
      <c r="B27" s="248" t="s">
        <v>1243</v>
      </c>
      <c r="C27" s="284" t="s">
        <v>962</v>
      </c>
      <c r="D27" s="250">
        <v>2.61</v>
      </c>
      <c r="E27" s="248" t="s">
        <v>1275</v>
      </c>
      <c r="F27" s="247" t="s">
        <v>1785</v>
      </c>
      <c r="G27" s="248" t="s">
        <v>1789</v>
      </c>
      <c r="H27" s="247" t="s">
        <v>1788</v>
      </c>
      <c r="I27" s="247" t="s">
        <v>1772</v>
      </c>
      <c r="J27" s="247" t="s">
        <v>1787</v>
      </c>
      <c r="K27" s="247" t="s">
        <v>1786</v>
      </c>
      <c r="L27" s="247" t="s">
        <v>1781</v>
      </c>
      <c r="M27" s="253">
        <v>187.31240615613265</v>
      </c>
      <c r="N27" s="285">
        <v>50</v>
      </c>
      <c r="O27" s="226">
        <v>342.3</v>
      </c>
    </row>
    <row r="28" spans="1:18" ht="9.9499999999999993" customHeight="1" x14ac:dyDescent="0.15">
      <c r="A28" s="284" t="s">
        <v>696</v>
      </c>
      <c r="B28" s="248" t="s">
        <v>1243</v>
      </c>
      <c r="C28" s="284" t="s">
        <v>1036</v>
      </c>
      <c r="D28" s="250">
        <v>2.5299999999999998</v>
      </c>
      <c r="E28" s="248" t="s">
        <v>1275</v>
      </c>
      <c r="F28" s="247" t="s">
        <v>1785</v>
      </c>
      <c r="G28" s="247" t="s">
        <v>1784</v>
      </c>
      <c r="H28" s="247" t="s">
        <v>1783</v>
      </c>
      <c r="I28" s="247" t="s">
        <v>1782</v>
      </c>
      <c r="J28" s="247" t="s">
        <v>973</v>
      </c>
      <c r="K28" s="247" t="s">
        <v>1672</v>
      </c>
      <c r="L28" s="247" t="s">
        <v>1781</v>
      </c>
      <c r="M28" s="253">
        <v>187.5</v>
      </c>
      <c r="N28" s="248">
        <v>50</v>
      </c>
      <c r="O28" s="226">
        <v>374.1</v>
      </c>
    </row>
    <row r="29" spans="1:18" ht="9.9499999999999993" customHeight="1" x14ac:dyDescent="0.15">
      <c r="A29" s="284" t="s">
        <v>693</v>
      </c>
      <c r="B29" s="248" t="s">
        <v>1243</v>
      </c>
      <c r="C29" s="284" t="s">
        <v>1036</v>
      </c>
      <c r="D29" s="250">
        <v>2.72</v>
      </c>
      <c r="E29" s="248" t="s">
        <v>1275</v>
      </c>
      <c r="F29" s="247" t="s">
        <v>1780</v>
      </c>
      <c r="G29" s="247" t="s">
        <v>1779</v>
      </c>
      <c r="H29" s="247" t="s">
        <v>1778</v>
      </c>
      <c r="I29" s="247" t="s">
        <v>1777</v>
      </c>
      <c r="J29" s="247" t="s">
        <v>973</v>
      </c>
      <c r="K29" s="247" t="s">
        <v>1672</v>
      </c>
      <c r="L29" s="247" t="s">
        <v>1776</v>
      </c>
      <c r="M29" s="253">
        <v>187.5</v>
      </c>
      <c r="N29" s="248">
        <v>50</v>
      </c>
      <c r="O29" s="226">
        <v>374.1</v>
      </c>
    </row>
    <row r="30" spans="1:18" ht="9.9499999999999993" customHeight="1" x14ac:dyDescent="0.15">
      <c r="A30" s="284"/>
      <c r="B30" s="248" t="s">
        <v>1243</v>
      </c>
      <c r="C30" s="284" t="s">
        <v>962</v>
      </c>
      <c r="D30" s="250">
        <v>2.69</v>
      </c>
      <c r="E30" s="248" t="s">
        <v>1275</v>
      </c>
      <c r="F30" s="247" t="s">
        <v>1775</v>
      </c>
      <c r="G30" s="248" t="s">
        <v>1774</v>
      </c>
      <c r="H30" s="248" t="s">
        <v>1773</v>
      </c>
      <c r="I30" s="248" t="s">
        <v>1772</v>
      </c>
      <c r="J30" s="248">
        <v>89.6</v>
      </c>
      <c r="K30" s="248" t="s">
        <v>1771</v>
      </c>
      <c r="L30" s="247" t="s">
        <v>1770</v>
      </c>
      <c r="M30" s="253">
        <v>177.48239349298851</v>
      </c>
      <c r="N30" s="246">
        <v>50</v>
      </c>
      <c r="O30" s="226">
        <v>340.6</v>
      </c>
    </row>
    <row r="31" spans="1:18" ht="9.9499999999999993" customHeight="1" x14ac:dyDescent="0.15">
      <c r="A31" s="284" t="s">
        <v>76</v>
      </c>
      <c r="B31" s="248" t="s">
        <v>1243</v>
      </c>
      <c r="C31" s="284" t="s">
        <v>1036</v>
      </c>
      <c r="D31" s="250">
        <v>2.5099999999999998</v>
      </c>
      <c r="E31" s="247" t="s">
        <v>994</v>
      </c>
      <c r="F31" s="247" t="s">
        <v>1769</v>
      </c>
      <c r="G31" s="247" t="s">
        <v>1768</v>
      </c>
      <c r="H31" s="247" t="s">
        <v>1767</v>
      </c>
      <c r="I31" s="247" t="s">
        <v>1766</v>
      </c>
      <c r="J31" s="247" t="s">
        <v>973</v>
      </c>
      <c r="K31" s="247" t="s">
        <v>1284</v>
      </c>
      <c r="L31" s="247" t="s">
        <v>1765</v>
      </c>
      <c r="M31" s="253">
        <v>82.5</v>
      </c>
      <c r="N31" s="248">
        <v>50</v>
      </c>
      <c r="O31" s="226">
        <v>345.6</v>
      </c>
    </row>
    <row r="32" spans="1:18" ht="9.9499999999999993" customHeight="1" x14ac:dyDescent="0.15">
      <c r="A32" s="284"/>
      <c r="B32" s="248" t="s">
        <v>1243</v>
      </c>
      <c r="C32" s="284" t="s">
        <v>962</v>
      </c>
      <c r="D32" s="250">
        <v>2.74</v>
      </c>
      <c r="E32" s="248" t="s">
        <v>1275</v>
      </c>
      <c r="F32" s="248" t="s">
        <v>1764</v>
      </c>
      <c r="G32" s="248" t="s">
        <v>1763</v>
      </c>
      <c r="H32" s="248" t="s">
        <v>1762</v>
      </c>
      <c r="I32" s="248" t="s">
        <v>1761</v>
      </c>
      <c r="J32" s="248">
        <v>88.4</v>
      </c>
      <c r="K32" s="248" t="s">
        <v>1760</v>
      </c>
      <c r="L32" s="248" t="s">
        <v>1759</v>
      </c>
      <c r="M32" s="246">
        <v>176.2898891031474</v>
      </c>
      <c r="N32" s="246">
        <v>50</v>
      </c>
      <c r="O32" s="226">
        <v>340.5</v>
      </c>
      <c r="R32" s="286"/>
    </row>
    <row r="33" spans="1:15" ht="9.9499999999999993" customHeight="1" x14ac:dyDescent="0.15">
      <c r="A33" s="284" t="s">
        <v>684</v>
      </c>
      <c r="B33" s="248" t="s">
        <v>1243</v>
      </c>
      <c r="C33" s="284" t="s">
        <v>1036</v>
      </c>
      <c r="D33" s="250">
        <v>2.69</v>
      </c>
      <c r="E33" s="247" t="s">
        <v>994</v>
      </c>
      <c r="F33" s="247" t="s">
        <v>1758</v>
      </c>
      <c r="G33" s="247" t="s">
        <v>1757</v>
      </c>
      <c r="H33" s="247" t="s">
        <v>1756</v>
      </c>
      <c r="I33" s="247" t="s">
        <v>1755</v>
      </c>
      <c r="J33" s="247" t="s">
        <v>973</v>
      </c>
      <c r="K33" s="247" t="s">
        <v>1664</v>
      </c>
      <c r="L33" s="247" t="s">
        <v>1754</v>
      </c>
      <c r="M33" s="253">
        <v>82.5</v>
      </c>
      <c r="N33" s="248">
        <v>50</v>
      </c>
      <c r="O33" s="226">
        <v>345.6</v>
      </c>
    </row>
    <row r="34" spans="1:15" ht="9.9499999999999993" customHeight="1" x14ac:dyDescent="0.15">
      <c r="A34" s="284"/>
      <c r="B34" s="248" t="s">
        <v>1243</v>
      </c>
      <c r="C34" s="284" t="s">
        <v>962</v>
      </c>
      <c r="D34" s="250">
        <v>2.57</v>
      </c>
      <c r="E34" s="247" t="s">
        <v>994</v>
      </c>
      <c r="F34" s="247" t="s">
        <v>1753</v>
      </c>
      <c r="G34" s="247" t="s">
        <v>1752</v>
      </c>
      <c r="H34" s="247" t="s">
        <v>1751</v>
      </c>
      <c r="I34" s="247" t="s">
        <v>1750</v>
      </c>
      <c r="J34" s="247" t="s">
        <v>1749</v>
      </c>
      <c r="K34" s="247" t="s">
        <v>1748</v>
      </c>
      <c r="L34" s="247" t="s">
        <v>1747</v>
      </c>
      <c r="M34" s="253">
        <v>77.96140872252117</v>
      </c>
      <c r="N34" s="246">
        <v>50</v>
      </c>
      <c r="O34" s="226">
        <v>316.8</v>
      </c>
    </row>
    <row r="35" spans="1:15" ht="9.9499999999999993" customHeight="1" x14ac:dyDescent="0.15">
      <c r="A35" s="284" t="s">
        <v>678</v>
      </c>
      <c r="B35" s="248" t="s">
        <v>1243</v>
      </c>
      <c r="C35" s="284" t="s">
        <v>962</v>
      </c>
      <c r="D35" s="250">
        <v>2.58</v>
      </c>
      <c r="E35" s="248" t="s">
        <v>1275</v>
      </c>
      <c r="F35" s="247" t="s">
        <v>1746</v>
      </c>
      <c r="G35" s="247" t="s">
        <v>1745</v>
      </c>
      <c r="H35" s="247" t="s">
        <v>1744</v>
      </c>
      <c r="I35" s="247" t="s">
        <v>1743</v>
      </c>
      <c r="J35" s="247" t="s">
        <v>973</v>
      </c>
      <c r="K35" s="247" t="s">
        <v>1672</v>
      </c>
      <c r="L35" s="247" t="s">
        <v>1742</v>
      </c>
      <c r="M35" s="253">
        <v>187.5</v>
      </c>
      <c r="N35" s="285">
        <v>50</v>
      </c>
      <c r="O35" s="226">
        <v>342.5</v>
      </c>
    </row>
    <row r="36" spans="1:15" ht="9.9499999999999993" customHeight="1" x14ac:dyDescent="0.15">
      <c r="A36" s="284" t="s">
        <v>672</v>
      </c>
      <c r="B36" s="248" t="s">
        <v>1243</v>
      </c>
      <c r="C36" s="284" t="s">
        <v>1036</v>
      </c>
      <c r="D36" s="250">
        <v>2.5299999999999998</v>
      </c>
      <c r="E36" s="248" t="s">
        <v>1275</v>
      </c>
      <c r="F36" s="248" t="s">
        <v>1741</v>
      </c>
      <c r="G36" s="248" t="s">
        <v>1740</v>
      </c>
      <c r="H36" s="248" t="s">
        <v>1739</v>
      </c>
      <c r="I36" s="248" t="s">
        <v>1738</v>
      </c>
      <c r="J36" s="248">
        <v>100</v>
      </c>
      <c r="K36" s="248" t="s">
        <v>1322</v>
      </c>
      <c r="L36" s="248" t="s">
        <v>1737</v>
      </c>
      <c r="M36" s="246">
        <v>187.5</v>
      </c>
      <c r="N36" s="248">
        <v>50</v>
      </c>
      <c r="O36" s="226">
        <v>374.1</v>
      </c>
    </row>
    <row r="37" spans="1:15" ht="9.9499999999999993" customHeight="1" x14ac:dyDescent="0.15">
      <c r="A37" s="284" t="s">
        <v>669</v>
      </c>
      <c r="B37" s="248" t="s">
        <v>1243</v>
      </c>
      <c r="C37" s="284" t="s">
        <v>962</v>
      </c>
      <c r="D37" s="250">
        <v>2.74</v>
      </c>
      <c r="E37" s="248" t="s">
        <v>994</v>
      </c>
      <c r="F37" s="247" t="s">
        <v>1736</v>
      </c>
      <c r="G37" s="247" t="s">
        <v>1735</v>
      </c>
      <c r="H37" s="247" t="s">
        <v>1734</v>
      </c>
      <c r="I37" s="247" t="s">
        <v>1733</v>
      </c>
      <c r="J37" s="247" t="s">
        <v>1732</v>
      </c>
      <c r="K37" s="247" t="s">
        <v>1731</v>
      </c>
      <c r="L37" s="247" t="s">
        <v>1730</v>
      </c>
      <c r="M37" s="253">
        <v>76.195349267524193</v>
      </c>
      <c r="N37" s="285">
        <v>50</v>
      </c>
      <c r="O37" s="226">
        <v>316.10000000000002</v>
      </c>
    </row>
    <row r="38" spans="1:15" ht="9.9499999999999993" customHeight="1" x14ac:dyDescent="0.15">
      <c r="A38" s="284" t="s">
        <v>90</v>
      </c>
      <c r="B38" s="248" t="s">
        <v>1243</v>
      </c>
      <c r="C38" s="284" t="s">
        <v>1036</v>
      </c>
      <c r="D38" s="250">
        <v>2.67</v>
      </c>
      <c r="E38" s="248" t="s">
        <v>994</v>
      </c>
      <c r="F38" s="247" t="s">
        <v>1729</v>
      </c>
      <c r="G38" s="247" t="s">
        <v>1728</v>
      </c>
      <c r="H38" s="247" t="s">
        <v>1727</v>
      </c>
      <c r="I38" s="247" t="s">
        <v>1726</v>
      </c>
      <c r="J38" s="247" t="s">
        <v>973</v>
      </c>
      <c r="K38" s="247" t="s">
        <v>1452</v>
      </c>
      <c r="L38" s="247" t="s">
        <v>1725</v>
      </c>
      <c r="M38" s="253">
        <v>82.5</v>
      </c>
      <c r="N38" s="248">
        <v>50</v>
      </c>
      <c r="O38" s="226">
        <v>345.6</v>
      </c>
    </row>
    <row r="39" spans="1:15" ht="9.9499999999999993" customHeight="1" x14ac:dyDescent="0.15">
      <c r="B39" s="248" t="s">
        <v>1243</v>
      </c>
      <c r="C39" s="284" t="s">
        <v>962</v>
      </c>
      <c r="D39" s="250">
        <v>2.59</v>
      </c>
      <c r="E39" s="248" t="s">
        <v>994</v>
      </c>
      <c r="F39" s="247" t="s">
        <v>1724</v>
      </c>
      <c r="G39" s="247" t="s">
        <v>1723</v>
      </c>
      <c r="H39" s="247" t="s">
        <v>1722</v>
      </c>
      <c r="I39" s="247" t="s">
        <v>1721</v>
      </c>
      <c r="J39" s="247" t="s">
        <v>973</v>
      </c>
      <c r="K39" s="247" t="s">
        <v>1720</v>
      </c>
      <c r="L39" s="247" t="s">
        <v>1719</v>
      </c>
      <c r="M39" s="253">
        <v>82.5</v>
      </c>
      <c r="N39" s="246">
        <v>50</v>
      </c>
      <c r="O39" s="226">
        <v>318.60000000000002</v>
      </c>
    </row>
    <row r="40" spans="1:15" ht="9.9499999999999993" customHeight="1" x14ac:dyDescent="0.15">
      <c r="A40" s="201" t="s">
        <v>661</v>
      </c>
      <c r="B40" s="248" t="s">
        <v>1243</v>
      </c>
      <c r="C40" s="284" t="s">
        <v>962</v>
      </c>
      <c r="D40" s="250">
        <v>2.81</v>
      </c>
      <c r="E40" s="248" t="s">
        <v>1275</v>
      </c>
      <c r="F40" s="247" t="s">
        <v>1718</v>
      </c>
      <c r="G40" s="247" t="s">
        <v>1717</v>
      </c>
      <c r="H40" s="247" t="s">
        <v>1716</v>
      </c>
      <c r="I40" s="247" t="s">
        <v>1715</v>
      </c>
      <c r="J40" s="247" t="s">
        <v>973</v>
      </c>
      <c r="K40" s="247" t="s">
        <v>1517</v>
      </c>
      <c r="L40" s="247" t="s">
        <v>1714</v>
      </c>
      <c r="M40" s="253">
        <v>187.5</v>
      </c>
      <c r="N40" s="285">
        <v>50</v>
      </c>
      <c r="O40" s="226">
        <v>342.5</v>
      </c>
    </row>
    <row r="41" spans="1:15" ht="9.9499999999999993" customHeight="1" x14ac:dyDescent="0.15">
      <c r="A41" s="201" t="s">
        <v>656</v>
      </c>
      <c r="B41" s="248" t="s">
        <v>1243</v>
      </c>
      <c r="C41" s="284" t="s">
        <v>962</v>
      </c>
      <c r="D41" s="250">
        <v>2.84</v>
      </c>
      <c r="E41" s="248" t="s">
        <v>1275</v>
      </c>
      <c r="F41" s="247" t="s">
        <v>1713</v>
      </c>
      <c r="G41" s="247" t="s">
        <v>1712</v>
      </c>
      <c r="H41" s="247" t="s">
        <v>1711</v>
      </c>
      <c r="I41" s="247" t="s">
        <v>1710</v>
      </c>
      <c r="J41" s="247" t="s">
        <v>973</v>
      </c>
      <c r="K41" s="247" t="s">
        <v>1284</v>
      </c>
      <c r="L41" s="247" t="s">
        <v>1709</v>
      </c>
      <c r="M41" s="253">
        <v>187.5</v>
      </c>
      <c r="N41" s="285">
        <v>50</v>
      </c>
      <c r="O41" s="226">
        <v>342.5</v>
      </c>
    </row>
    <row r="42" spans="1:15" ht="9.9499999999999993" customHeight="1" x14ac:dyDescent="0.15">
      <c r="A42" s="201" t="s">
        <v>654</v>
      </c>
      <c r="B42" s="248" t="s">
        <v>1243</v>
      </c>
      <c r="C42" s="284" t="s">
        <v>962</v>
      </c>
      <c r="D42" s="250">
        <v>2.87</v>
      </c>
      <c r="E42" s="248" t="s">
        <v>1275</v>
      </c>
      <c r="F42" s="247" t="s">
        <v>1708</v>
      </c>
      <c r="G42" s="247" t="s">
        <v>1707</v>
      </c>
      <c r="H42" s="247" t="s">
        <v>1706</v>
      </c>
      <c r="I42" s="247" t="s">
        <v>1705</v>
      </c>
      <c r="J42" s="247" t="s">
        <v>973</v>
      </c>
      <c r="K42" s="247" t="s">
        <v>1678</v>
      </c>
      <c r="L42" s="247" t="s">
        <v>1704</v>
      </c>
      <c r="M42" s="253">
        <v>187.5</v>
      </c>
      <c r="N42" s="285">
        <v>50</v>
      </c>
      <c r="O42" s="226">
        <v>342.5</v>
      </c>
    </row>
    <row r="43" spans="1:15" ht="9.9499999999999993" customHeight="1" x14ac:dyDescent="0.15">
      <c r="A43" s="201" t="s">
        <v>651</v>
      </c>
      <c r="B43" s="248" t="s">
        <v>1243</v>
      </c>
      <c r="C43" s="284" t="s">
        <v>1036</v>
      </c>
      <c r="D43" s="250">
        <v>2.62</v>
      </c>
      <c r="E43" s="248" t="s">
        <v>1275</v>
      </c>
      <c r="F43" s="247" t="s">
        <v>1703</v>
      </c>
      <c r="G43" s="247" t="s">
        <v>1702</v>
      </c>
      <c r="H43" s="247" t="s">
        <v>1701</v>
      </c>
      <c r="I43" s="247" t="s">
        <v>1700</v>
      </c>
      <c r="J43" s="247" t="s">
        <v>973</v>
      </c>
      <c r="K43" s="247" t="s">
        <v>1322</v>
      </c>
      <c r="L43" s="247" t="s">
        <v>1699</v>
      </c>
      <c r="M43" s="253">
        <v>187.5</v>
      </c>
      <c r="N43" s="248">
        <v>50</v>
      </c>
      <c r="O43" s="226">
        <v>374.1</v>
      </c>
    </row>
    <row r="44" spans="1:15" ht="9.9499999999999993" customHeight="1" x14ac:dyDescent="0.15">
      <c r="A44" s="201" t="s">
        <v>647</v>
      </c>
      <c r="B44" s="248" t="s">
        <v>1243</v>
      </c>
      <c r="C44" s="284" t="s">
        <v>1036</v>
      </c>
      <c r="D44" s="250">
        <v>2.56</v>
      </c>
      <c r="E44" s="248" t="s">
        <v>1275</v>
      </c>
      <c r="F44" s="247" t="s">
        <v>1698</v>
      </c>
      <c r="G44" s="247" t="s">
        <v>1697</v>
      </c>
      <c r="H44" s="247" t="s">
        <v>1696</v>
      </c>
      <c r="I44" s="247" t="s">
        <v>1695</v>
      </c>
      <c r="J44" s="247" t="s">
        <v>973</v>
      </c>
      <c r="K44" s="247" t="s">
        <v>1694</v>
      </c>
      <c r="L44" s="247" t="s">
        <v>1693</v>
      </c>
      <c r="M44" s="253">
        <v>187.5</v>
      </c>
      <c r="N44" s="248">
        <v>50</v>
      </c>
      <c r="O44" s="226">
        <v>374.1</v>
      </c>
    </row>
    <row r="45" spans="1:15" ht="9.9499999999999993" customHeight="1" x14ac:dyDescent="0.15">
      <c r="A45" s="201" t="s">
        <v>112</v>
      </c>
      <c r="B45" s="248" t="s">
        <v>1646</v>
      </c>
      <c r="C45" s="284" t="s">
        <v>1645</v>
      </c>
      <c r="D45" s="250" t="s">
        <v>826</v>
      </c>
      <c r="E45" s="248" t="s">
        <v>1692</v>
      </c>
      <c r="F45" s="247" t="s">
        <v>826</v>
      </c>
      <c r="G45" s="247" t="s">
        <v>826</v>
      </c>
      <c r="H45" s="247" t="s">
        <v>826</v>
      </c>
      <c r="I45" s="247" t="s">
        <v>826</v>
      </c>
      <c r="J45" s="247" t="s">
        <v>973</v>
      </c>
      <c r="K45" s="247" t="s">
        <v>1691</v>
      </c>
      <c r="L45" s="247" t="s">
        <v>1690</v>
      </c>
      <c r="M45" s="283"/>
      <c r="N45" s="282"/>
      <c r="O45" s="281"/>
    </row>
    <row r="46" spans="1:15" ht="9.9499999999999993" customHeight="1" x14ac:dyDescent="0.15">
      <c r="B46" s="248"/>
      <c r="C46" s="284" t="s">
        <v>1689</v>
      </c>
      <c r="D46" s="250" t="s">
        <v>826</v>
      </c>
      <c r="E46" s="248" t="s">
        <v>1688</v>
      </c>
      <c r="F46" s="247" t="s">
        <v>826</v>
      </c>
      <c r="G46" s="247" t="s">
        <v>826</v>
      </c>
      <c r="H46" s="247" t="s">
        <v>826</v>
      </c>
      <c r="I46" s="247" t="s">
        <v>826</v>
      </c>
      <c r="J46" s="247" t="s">
        <v>973</v>
      </c>
      <c r="K46" s="247" t="s">
        <v>1687</v>
      </c>
      <c r="L46" s="247" t="s">
        <v>1686</v>
      </c>
      <c r="M46" s="283"/>
      <c r="N46" s="282"/>
      <c r="O46" s="281"/>
    </row>
    <row r="47" spans="1:15" ht="9.9499999999999993" customHeight="1" x14ac:dyDescent="0.15">
      <c r="B47" s="248"/>
      <c r="C47" s="284" t="s">
        <v>1641</v>
      </c>
      <c r="D47" s="250" t="s">
        <v>826</v>
      </c>
      <c r="E47" s="248" t="s">
        <v>1685</v>
      </c>
      <c r="F47" s="247" t="s">
        <v>826</v>
      </c>
      <c r="G47" s="247" t="s">
        <v>826</v>
      </c>
      <c r="H47" s="247" t="s">
        <v>826</v>
      </c>
      <c r="I47" s="247" t="s">
        <v>826</v>
      </c>
      <c r="J47" s="247" t="s">
        <v>973</v>
      </c>
      <c r="K47" s="247" t="s">
        <v>1684</v>
      </c>
      <c r="L47" s="247" t="s">
        <v>1683</v>
      </c>
      <c r="M47" s="283"/>
      <c r="N47" s="282"/>
      <c r="O47" s="281"/>
    </row>
    <row r="48" spans="1:15" ht="9.9499999999999993" customHeight="1" x14ac:dyDescent="0.15">
      <c r="A48" s="201" t="s">
        <v>638</v>
      </c>
      <c r="B48" s="248" t="s">
        <v>1243</v>
      </c>
      <c r="C48" s="284" t="s">
        <v>1036</v>
      </c>
      <c r="D48" s="250">
        <v>2.54</v>
      </c>
      <c r="E48" s="248" t="s">
        <v>1275</v>
      </c>
      <c r="F48" s="247" t="s">
        <v>1682</v>
      </c>
      <c r="G48" s="247" t="s">
        <v>1681</v>
      </c>
      <c r="H48" s="247" t="s">
        <v>1680</v>
      </c>
      <c r="I48" s="247" t="s">
        <v>1679</v>
      </c>
      <c r="J48" s="247" t="s">
        <v>973</v>
      </c>
      <c r="K48" s="247" t="s">
        <v>1678</v>
      </c>
      <c r="L48" s="247" t="s">
        <v>1677</v>
      </c>
      <c r="M48" s="253">
        <v>187.5</v>
      </c>
      <c r="N48" s="248">
        <v>50</v>
      </c>
      <c r="O48" s="226">
        <v>374.1</v>
      </c>
    </row>
    <row r="49" spans="1:16" ht="9.9499999999999993" customHeight="1" x14ac:dyDescent="0.15">
      <c r="A49" s="201" t="s">
        <v>635</v>
      </c>
      <c r="B49" s="248" t="s">
        <v>1243</v>
      </c>
      <c r="C49" s="284" t="s">
        <v>1036</v>
      </c>
      <c r="D49" s="250">
        <v>2.5299999999999998</v>
      </c>
      <c r="E49" s="248" t="s">
        <v>1275</v>
      </c>
      <c r="F49" s="247" t="s">
        <v>1676</v>
      </c>
      <c r="G49" s="247" t="s">
        <v>1675</v>
      </c>
      <c r="H49" s="247" t="s">
        <v>1674</v>
      </c>
      <c r="I49" s="247" t="s">
        <v>1673</v>
      </c>
      <c r="J49" s="247" t="s">
        <v>973</v>
      </c>
      <c r="K49" s="247" t="s">
        <v>1672</v>
      </c>
      <c r="L49" s="247" t="s">
        <v>1671</v>
      </c>
      <c r="M49" s="253">
        <v>187.5</v>
      </c>
      <c r="N49" s="248">
        <v>50</v>
      </c>
      <c r="O49" s="226">
        <v>374.1</v>
      </c>
    </row>
    <row r="50" spans="1:16" ht="9.9499999999999993" customHeight="1" x14ac:dyDescent="0.15">
      <c r="A50" s="201" t="s">
        <v>127</v>
      </c>
      <c r="B50" s="248" t="s">
        <v>1646</v>
      </c>
      <c r="C50" s="284" t="s">
        <v>1645</v>
      </c>
      <c r="D50" s="250" t="s">
        <v>826</v>
      </c>
      <c r="E50" s="248" t="s">
        <v>1644</v>
      </c>
      <c r="F50" s="247" t="s">
        <v>826</v>
      </c>
      <c r="G50" s="247" t="s">
        <v>826</v>
      </c>
      <c r="H50" s="247" t="s">
        <v>826</v>
      </c>
      <c r="I50" s="247" t="s">
        <v>826</v>
      </c>
      <c r="J50" s="247" t="s">
        <v>973</v>
      </c>
      <c r="K50" s="247" t="s">
        <v>1670</v>
      </c>
      <c r="L50" s="247" t="s">
        <v>1669</v>
      </c>
      <c r="M50" s="283"/>
      <c r="N50" s="282"/>
      <c r="O50" s="281"/>
    </row>
    <row r="51" spans="1:16" ht="9.9499999999999993" customHeight="1" x14ac:dyDescent="0.15">
      <c r="A51" s="201" t="s">
        <v>625</v>
      </c>
      <c r="B51" s="248" t="s">
        <v>1243</v>
      </c>
      <c r="C51" s="284" t="s">
        <v>1036</v>
      </c>
      <c r="D51" s="250">
        <v>2.93</v>
      </c>
      <c r="E51" s="248" t="s">
        <v>1275</v>
      </c>
      <c r="F51" s="247" t="s">
        <v>1668</v>
      </c>
      <c r="G51" s="247" t="s">
        <v>1667</v>
      </c>
      <c r="H51" s="247" t="s">
        <v>1666</v>
      </c>
      <c r="I51" s="247" t="s">
        <v>1665</v>
      </c>
      <c r="J51" s="247" t="s">
        <v>973</v>
      </c>
      <c r="K51" s="247" t="s">
        <v>1664</v>
      </c>
      <c r="L51" s="247" t="s">
        <v>1663</v>
      </c>
      <c r="M51" s="253">
        <v>187.5</v>
      </c>
      <c r="N51" s="248">
        <v>50</v>
      </c>
      <c r="O51" s="226">
        <v>374.1</v>
      </c>
    </row>
    <row r="52" spans="1:16" ht="9.9499999999999993" customHeight="1" x14ac:dyDescent="0.15">
      <c r="A52" s="201" t="s">
        <v>619</v>
      </c>
      <c r="B52" s="248" t="s">
        <v>1243</v>
      </c>
      <c r="C52" s="284" t="s">
        <v>1036</v>
      </c>
      <c r="D52" s="250">
        <v>2.99</v>
      </c>
      <c r="E52" s="248" t="s">
        <v>1275</v>
      </c>
      <c r="F52" s="247" t="s">
        <v>1662</v>
      </c>
      <c r="G52" s="247" t="s">
        <v>1661</v>
      </c>
      <c r="H52" s="247" t="s">
        <v>1660</v>
      </c>
      <c r="I52" s="247" t="s">
        <v>1659</v>
      </c>
      <c r="J52" s="247" t="s">
        <v>973</v>
      </c>
      <c r="K52" s="247" t="s">
        <v>1545</v>
      </c>
      <c r="L52" s="247" t="s">
        <v>1658</v>
      </c>
      <c r="M52" s="253">
        <v>187.5</v>
      </c>
      <c r="N52" s="248">
        <v>50</v>
      </c>
      <c r="O52" s="226">
        <v>374.1</v>
      </c>
    </row>
    <row r="53" spans="1:16" ht="9.9499999999999993" customHeight="1" x14ac:dyDescent="0.15">
      <c r="A53" s="201" t="s">
        <v>616</v>
      </c>
      <c r="B53" s="248" t="s">
        <v>1243</v>
      </c>
      <c r="C53" s="284" t="s">
        <v>1036</v>
      </c>
      <c r="D53" s="250">
        <v>2.63</v>
      </c>
      <c r="E53" s="248" t="s">
        <v>1275</v>
      </c>
      <c r="F53" s="247" t="s">
        <v>1657</v>
      </c>
      <c r="G53" s="247" t="s">
        <v>1656</v>
      </c>
      <c r="H53" s="247" t="s">
        <v>1239</v>
      </c>
      <c r="I53" s="247" t="s">
        <v>1655</v>
      </c>
      <c r="J53" s="247" t="s">
        <v>1654</v>
      </c>
      <c r="K53" s="247" t="s">
        <v>1653</v>
      </c>
      <c r="L53" s="247" t="s">
        <v>1652</v>
      </c>
      <c r="M53" s="253">
        <v>181.78799465311235</v>
      </c>
      <c r="N53" s="248">
        <v>50</v>
      </c>
      <c r="O53" s="226">
        <v>373</v>
      </c>
    </row>
    <row r="54" spans="1:16" ht="9.9499999999999993" customHeight="1" x14ac:dyDescent="0.15">
      <c r="A54" s="201" t="s">
        <v>612</v>
      </c>
      <c r="B54" s="248" t="s">
        <v>1243</v>
      </c>
      <c r="C54" s="284" t="s">
        <v>1036</v>
      </c>
      <c r="D54" s="250">
        <v>2.88</v>
      </c>
      <c r="E54" s="248" t="s">
        <v>1275</v>
      </c>
      <c r="F54" s="247" t="s">
        <v>1651</v>
      </c>
      <c r="G54" s="247" t="s">
        <v>1650</v>
      </c>
      <c r="H54" s="247" t="s">
        <v>1649</v>
      </c>
      <c r="I54" s="247" t="s">
        <v>1648</v>
      </c>
      <c r="J54" s="247" t="s">
        <v>973</v>
      </c>
      <c r="K54" s="247" t="s">
        <v>1322</v>
      </c>
      <c r="L54" s="247" t="s">
        <v>1647</v>
      </c>
      <c r="M54" s="253">
        <v>187.5</v>
      </c>
      <c r="N54" s="248">
        <v>50</v>
      </c>
      <c r="O54" s="226">
        <v>374.1</v>
      </c>
    </row>
    <row r="55" spans="1:16" ht="9.9499999999999993" customHeight="1" x14ac:dyDescent="0.15">
      <c r="A55" s="201" t="s">
        <v>152</v>
      </c>
      <c r="B55" s="248" t="s">
        <v>1646</v>
      </c>
      <c r="C55" s="284" t="s">
        <v>1645</v>
      </c>
      <c r="D55" s="250" t="s">
        <v>826</v>
      </c>
      <c r="E55" s="248" t="s">
        <v>1644</v>
      </c>
      <c r="F55" s="247" t="s">
        <v>826</v>
      </c>
      <c r="G55" s="247" t="s">
        <v>826</v>
      </c>
      <c r="H55" s="247" t="s">
        <v>826</v>
      </c>
      <c r="I55" s="247" t="s">
        <v>826</v>
      </c>
      <c r="J55" s="247" t="s">
        <v>973</v>
      </c>
      <c r="K55" s="247" t="s">
        <v>1643</v>
      </c>
      <c r="L55" s="247" t="s">
        <v>1642</v>
      </c>
      <c r="M55" s="283"/>
      <c r="N55" s="282"/>
      <c r="O55" s="281"/>
    </row>
    <row r="56" spans="1:16" ht="9.9499999999999993" customHeight="1" x14ac:dyDescent="0.15">
      <c r="B56" s="248"/>
      <c r="C56" s="284" t="s">
        <v>1641</v>
      </c>
      <c r="D56" s="250" t="s">
        <v>826</v>
      </c>
      <c r="E56" s="248" t="s">
        <v>1640</v>
      </c>
      <c r="F56" s="247" t="s">
        <v>826</v>
      </c>
      <c r="G56" s="247" t="s">
        <v>826</v>
      </c>
      <c r="H56" s="247" t="s">
        <v>826</v>
      </c>
      <c r="I56" s="247" t="s">
        <v>826</v>
      </c>
      <c r="J56" s="247" t="s">
        <v>973</v>
      </c>
      <c r="K56" s="247" t="s">
        <v>1639</v>
      </c>
      <c r="L56" s="247" t="s">
        <v>1638</v>
      </c>
      <c r="M56" s="283"/>
      <c r="N56" s="282"/>
      <c r="O56" s="281"/>
    </row>
    <row r="57" spans="1:16" s="228" customFormat="1" ht="9.9499999999999993" customHeight="1" x14ac:dyDescent="0.15">
      <c r="A57" s="231" t="s">
        <v>601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0"/>
      <c r="P57" s="229"/>
    </row>
    <row r="58" spans="1:16" s="220" customFormat="1" ht="9.9499999999999993" customHeight="1" x14ac:dyDescent="0.15">
      <c r="A58" s="220" t="s">
        <v>600</v>
      </c>
      <c r="B58" s="220" t="s">
        <v>1027</v>
      </c>
      <c r="C58" s="220" t="s">
        <v>1637</v>
      </c>
      <c r="D58" s="225" t="s">
        <v>826</v>
      </c>
      <c r="E58" s="220" t="s">
        <v>994</v>
      </c>
      <c r="F58" s="220" t="s">
        <v>1636</v>
      </c>
      <c r="G58" s="220" t="s">
        <v>1635</v>
      </c>
      <c r="H58" s="220" t="s">
        <v>1634</v>
      </c>
      <c r="I58" s="220" t="s">
        <v>1633</v>
      </c>
      <c r="J58" s="220" t="s">
        <v>1632</v>
      </c>
      <c r="K58" s="220" t="s">
        <v>1631</v>
      </c>
      <c r="L58" s="220" t="s">
        <v>1630</v>
      </c>
      <c r="M58" s="224">
        <v>49.5</v>
      </c>
      <c r="N58" s="280">
        <v>2</v>
      </c>
      <c r="O58" s="223">
        <v>264.39999999999998</v>
      </c>
      <c r="P58" s="222"/>
    </row>
    <row r="59" spans="1:16" s="220" customFormat="1" ht="9.9499999999999993" customHeight="1" x14ac:dyDescent="0.15">
      <c r="C59" s="220" t="s">
        <v>1629</v>
      </c>
      <c r="D59" s="225" t="s">
        <v>1628</v>
      </c>
      <c r="E59" s="220" t="s">
        <v>994</v>
      </c>
      <c r="F59" s="220" t="s">
        <v>1627</v>
      </c>
      <c r="G59" s="220" t="s">
        <v>1626</v>
      </c>
      <c r="H59" s="220" t="s">
        <v>1625</v>
      </c>
      <c r="I59" s="220" t="s">
        <v>1624</v>
      </c>
      <c r="J59" s="220" t="s">
        <v>1623</v>
      </c>
      <c r="K59" s="220" t="s">
        <v>1622</v>
      </c>
      <c r="L59" s="220" t="s">
        <v>1621</v>
      </c>
      <c r="M59" s="224">
        <v>45.934055993347684</v>
      </c>
      <c r="N59" s="279">
        <v>2</v>
      </c>
      <c r="O59" s="223">
        <v>262.39999999999998</v>
      </c>
      <c r="P59" s="222"/>
    </row>
    <row r="60" spans="1:16" s="220" customFormat="1" ht="9.9499999999999993" customHeight="1" x14ac:dyDescent="0.15">
      <c r="A60" s="220" t="s">
        <v>598</v>
      </c>
      <c r="B60" s="220" t="s">
        <v>1027</v>
      </c>
      <c r="C60" s="220" t="s">
        <v>962</v>
      </c>
      <c r="D60" s="225" t="s">
        <v>1097</v>
      </c>
      <c r="E60" s="220" t="s">
        <v>994</v>
      </c>
      <c r="F60" s="220" t="s">
        <v>1620</v>
      </c>
      <c r="G60" s="220" t="s">
        <v>1619</v>
      </c>
      <c r="H60" s="220" t="s">
        <v>1618</v>
      </c>
      <c r="I60" s="220" t="s">
        <v>1617</v>
      </c>
      <c r="J60" s="220" t="s">
        <v>1616</v>
      </c>
      <c r="K60" s="220" t="s">
        <v>1615</v>
      </c>
      <c r="L60" s="220" t="s">
        <v>1614</v>
      </c>
      <c r="M60" s="224">
        <v>52.825774958821007</v>
      </c>
      <c r="N60" s="276">
        <v>2</v>
      </c>
      <c r="O60" s="275">
        <v>265.7</v>
      </c>
      <c r="P60" s="274"/>
    </row>
    <row r="61" spans="1:16" ht="10.5" customHeight="1" x14ac:dyDescent="0.15">
      <c r="A61" s="201" t="s">
        <v>597</v>
      </c>
      <c r="B61" s="248" t="s">
        <v>1243</v>
      </c>
      <c r="C61" s="248" t="s">
        <v>962</v>
      </c>
      <c r="D61" s="250">
        <v>2.1</v>
      </c>
      <c r="E61" s="248" t="s">
        <v>994</v>
      </c>
      <c r="F61" s="247" t="s">
        <v>1613</v>
      </c>
      <c r="G61" s="247" t="s">
        <v>1612</v>
      </c>
      <c r="H61" s="248" t="s">
        <v>1611</v>
      </c>
      <c r="I61" s="248" t="s">
        <v>1610</v>
      </c>
      <c r="J61" s="248">
        <v>70.3</v>
      </c>
      <c r="K61" s="248" t="s">
        <v>1609</v>
      </c>
      <c r="L61" s="247" t="s">
        <v>1608</v>
      </c>
      <c r="M61" s="253">
        <v>69.17220359364012</v>
      </c>
      <c r="N61" s="264">
        <v>2</v>
      </c>
      <c r="O61" s="263">
        <v>272</v>
      </c>
      <c r="P61" s="262"/>
    </row>
    <row r="62" spans="1:16" s="220" customFormat="1" ht="9.9499999999999993" customHeight="1" x14ac:dyDescent="0.15">
      <c r="A62" s="220" t="s">
        <v>594</v>
      </c>
      <c r="B62" s="220" t="s">
        <v>1051</v>
      </c>
      <c r="C62" s="220" t="s">
        <v>962</v>
      </c>
      <c r="D62" s="225" t="s">
        <v>1050</v>
      </c>
      <c r="E62" s="220" t="s">
        <v>994</v>
      </c>
      <c r="F62" s="220" t="s">
        <v>1607</v>
      </c>
      <c r="G62" s="220" t="s">
        <v>1606</v>
      </c>
      <c r="H62" s="220" t="s">
        <v>1605</v>
      </c>
      <c r="I62" s="220" t="s">
        <v>1604</v>
      </c>
      <c r="J62" s="220" t="s">
        <v>1603</v>
      </c>
      <c r="K62" s="220" t="s">
        <v>1602</v>
      </c>
      <c r="L62" s="220" t="s">
        <v>1601</v>
      </c>
      <c r="M62" s="224">
        <v>78.26637208916739</v>
      </c>
      <c r="N62" s="224">
        <v>2</v>
      </c>
      <c r="O62" s="223">
        <v>274.89999999999998</v>
      </c>
      <c r="P62" s="222"/>
    </row>
    <row r="63" spans="1:16" ht="9.9499999999999993" customHeight="1" x14ac:dyDescent="0.15">
      <c r="B63" s="201" t="s">
        <v>1051</v>
      </c>
      <c r="C63" s="201" t="s">
        <v>1600</v>
      </c>
      <c r="D63" s="205">
        <v>50</v>
      </c>
      <c r="E63" s="201" t="s">
        <v>994</v>
      </c>
      <c r="F63" s="201" t="s">
        <v>1599</v>
      </c>
      <c r="G63" s="201" t="s">
        <v>1598</v>
      </c>
      <c r="H63" s="201" t="s">
        <v>1597</v>
      </c>
      <c r="I63" s="201" t="s">
        <v>1596</v>
      </c>
      <c r="J63" s="201" t="s">
        <v>1595</v>
      </c>
      <c r="K63" s="201" t="s">
        <v>1594</v>
      </c>
      <c r="L63" s="201" t="s">
        <v>1593</v>
      </c>
      <c r="M63" s="204">
        <v>121</v>
      </c>
      <c r="N63" s="204">
        <v>2</v>
      </c>
      <c r="O63" s="226" t="s">
        <v>1592</v>
      </c>
    </row>
    <row r="64" spans="1:16" ht="9.9499999999999993" customHeight="1" x14ac:dyDescent="0.15">
      <c r="C64" s="201" t="s">
        <v>1591</v>
      </c>
      <c r="F64" s="201" t="s">
        <v>1590</v>
      </c>
      <c r="G64" s="201" t="s">
        <v>1589</v>
      </c>
      <c r="H64" s="201" t="s">
        <v>1588</v>
      </c>
      <c r="I64" s="201" t="s">
        <v>1587</v>
      </c>
      <c r="J64" s="201" t="s">
        <v>706</v>
      </c>
      <c r="K64" s="201" t="s">
        <v>1586</v>
      </c>
      <c r="L64" s="201" t="s">
        <v>1585</v>
      </c>
      <c r="M64" s="204">
        <v>78</v>
      </c>
      <c r="N64" s="204">
        <v>2</v>
      </c>
      <c r="O64" s="226" t="s">
        <v>1313</v>
      </c>
    </row>
    <row r="65" spans="1:16" ht="9.9499999999999993" customHeight="1" x14ac:dyDescent="0.15">
      <c r="C65" s="201" t="s">
        <v>1584</v>
      </c>
      <c r="F65" s="201" t="s">
        <v>1583</v>
      </c>
      <c r="G65" s="201" t="s">
        <v>1582</v>
      </c>
      <c r="H65" s="201" t="s">
        <v>1581</v>
      </c>
      <c r="I65" s="201" t="s">
        <v>1580</v>
      </c>
      <c r="J65" s="201" t="s">
        <v>1579</v>
      </c>
      <c r="K65" s="201" t="s">
        <v>1578</v>
      </c>
      <c r="L65" s="201" t="s">
        <v>1577</v>
      </c>
      <c r="M65" s="204">
        <v>42</v>
      </c>
      <c r="N65" s="204">
        <v>2</v>
      </c>
      <c r="O65" s="226" t="s">
        <v>1576</v>
      </c>
    </row>
    <row r="66" spans="1:16" ht="9.9499999999999993" customHeight="1" x14ac:dyDescent="0.15">
      <c r="A66" s="201" t="s">
        <v>591</v>
      </c>
      <c r="B66" s="248" t="s">
        <v>1051</v>
      </c>
      <c r="C66" s="248" t="s">
        <v>1575</v>
      </c>
      <c r="D66" s="250">
        <v>14</v>
      </c>
      <c r="E66" s="248" t="s">
        <v>1275</v>
      </c>
      <c r="F66" s="247" t="s">
        <v>826</v>
      </c>
      <c r="G66" s="247" t="s">
        <v>1574</v>
      </c>
      <c r="H66" s="248" t="s">
        <v>1573</v>
      </c>
      <c r="I66" s="248" t="s">
        <v>1572</v>
      </c>
      <c r="J66" s="248">
        <v>57</v>
      </c>
      <c r="K66" s="278" t="s">
        <v>1571</v>
      </c>
      <c r="L66" s="247" t="s">
        <v>1570</v>
      </c>
      <c r="M66" s="253" t="s">
        <v>1569</v>
      </c>
      <c r="N66" s="246">
        <v>2</v>
      </c>
      <c r="O66" s="226">
        <v>477.2</v>
      </c>
    </row>
    <row r="67" spans="1:16" ht="9.9499999999999993" customHeight="1" x14ac:dyDescent="0.15">
      <c r="A67" s="252"/>
      <c r="B67" s="248"/>
      <c r="C67" s="247" t="s">
        <v>1568</v>
      </c>
      <c r="D67" s="250"/>
      <c r="E67" s="248"/>
      <c r="F67" s="247"/>
      <c r="G67" s="247" t="s">
        <v>1567</v>
      </c>
      <c r="H67" s="248" t="s">
        <v>1566</v>
      </c>
      <c r="I67" s="248" t="s">
        <v>1565</v>
      </c>
      <c r="J67" s="248">
        <v>7.7</v>
      </c>
      <c r="K67" s="248" t="s">
        <v>1564</v>
      </c>
      <c r="L67" s="247" t="s">
        <v>1563</v>
      </c>
      <c r="M67" s="253" t="s">
        <v>1562</v>
      </c>
      <c r="N67" s="246">
        <v>2</v>
      </c>
      <c r="O67" s="226">
        <v>186.2</v>
      </c>
    </row>
    <row r="68" spans="1:16" ht="9.9499999999999993" customHeight="1" x14ac:dyDescent="0.15">
      <c r="B68" s="248" t="s">
        <v>1243</v>
      </c>
      <c r="C68" s="201" t="s">
        <v>962</v>
      </c>
      <c r="D68" s="205">
        <v>2.6</v>
      </c>
      <c r="E68" s="201" t="s">
        <v>1275</v>
      </c>
      <c r="F68" s="201" t="s">
        <v>1561</v>
      </c>
      <c r="G68" s="201" t="s">
        <v>1560</v>
      </c>
      <c r="H68" s="201" t="s">
        <v>1559</v>
      </c>
      <c r="I68" s="201" t="s">
        <v>1558</v>
      </c>
      <c r="J68" s="201" t="s">
        <v>1557</v>
      </c>
      <c r="K68" s="201" t="s">
        <v>1556</v>
      </c>
      <c r="L68" s="201" t="s">
        <v>1555</v>
      </c>
      <c r="M68" s="204">
        <v>169.16615352959943</v>
      </c>
      <c r="N68" s="246">
        <v>2</v>
      </c>
      <c r="O68" s="226">
        <v>294.3</v>
      </c>
    </row>
    <row r="69" spans="1:16" s="228" customFormat="1" ht="9.9499999999999993" customHeight="1" x14ac:dyDescent="0.15">
      <c r="A69" s="231" t="s">
        <v>586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0"/>
      <c r="P69" s="229"/>
    </row>
    <row r="70" spans="1:16" s="220" customFormat="1" ht="9.9499999999999993" customHeight="1" x14ac:dyDescent="0.15">
      <c r="A70" s="220" t="s">
        <v>585</v>
      </c>
      <c r="B70" s="277" t="s">
        <v>996</v>
      </c>
      <c r="C70" s="220" t="s">
        <v>962</v>
      </c>
      <c r="D70" s="225" t="s">
        <v>1050</v>
      </c>
      <c r="E70" s="220" t="s">
        <v>994</v>
      </c>
      <c r="F70" s="220" t="s">
        <v>1554</v>
      </c>
      <c r="G70" s="220" t="s">
        <v>1553</v>
      </c>
      <c r="H70" s="220" t="s">
        <v>1552</v>
      </c>
      <c r="I70" s="220" t="s">
        <v>1046</v>
      </c>
      <c r="J70" s="220" t="s">
        <v>1030</v>
      </c>
      <c r="K70" s="220" t="s">
        <v>1551</v>
      </c>
      <c r="L70" s="220" t="s">
        <v>1550</v>
      </c>
      <c r="M70" s="224">
        <v>81.670833227046245</v>
      </c>
      <c r="N70" s="224">
        <v>10</v>
      </c>
      <c r="O70" s="223">
        <v>296</v>
      </c>
      <c r="P70" s="222"/>
    </row>
    <row r="71" spans="1:16" s="220" customFormat="1" ht="9.9499999999999993" customHeight="1" x14ac:dyDescent="0.15">
      <c r="A71" s="220" t="s">
        <v>581</v>
      </c>
      <c r="B71" s="220" t="s">
        <v>1051</v>
      </c>
      <c r="C71" s="220" t="s">
        <v>1036</v>
      </c>
      <c r="D71" s="225" t="s">
        <v>1549</v>
      </c>
      <c r="E71" s="220" t="s">
        <v>994</v>
      </c>
      <c r="F71" s="220" t="s">
        <v>1548</v>
      </c>
      <c r="G71" s="220" t="s">
        <v>1547</v>
      </c>
      <c r="H71" s="220" t="s">
        <v>1302</v>
      </c>
      <c r="I71" s="220" t="s">
        <v>1546</v>
      </c>
      <c r="J71" s="220" t="s">
        <v>973</v>
      </c>
      <c r="K71" s="220" t="s">
        <v>1545</v>
      </c>
      <c r="L71" s="220" t="s">
        <v>1538</v>
      </c>
      <c r="M71" s="224">
        <v>82.5</v>
      </c>
      <c r="N71" s="276">
        <v>40</v>
      </c>
      <c r="O71" s="275">
        <v>341.9</v>
      </c>
      <c r="P71" s="274"/>
    </row>
    <row r="72" spans="1:16" s="220" customFormat="1" ht="9.9499999999999993" customHeight="1" x14ac:dyDescent="0.15">
      <c r="B72" s="277" t="s">
        <v>1027</v>
      </c>
      <c r="C72" s="220" t="s">
        <v>1036</v>
      </c>
      <c r="D72" s="225" t="s">
        <v>1544</v>
      </c>
      <c r="E72" s="220" t="s">
        <v>994</v>
      </c>
      <c r="F72" s="220" t="s">
        <v>1543</v>
      </c>
      <c r="G72" s="220" t="s">
        <v>1542</v>
      </c>
      <c r="H72" s="220" t="s">
        <v>1541</v>
      </c>
      <c r="I72" s="220" t="s">
        <v>1540</v>
      </c>
      <c r="J72" s="220" t="s">
        <v>1539</v>
      </c>
      <c r="K72" s="220" t="s">
        <v>1097</v>
      </c>
      <c r="L72" s="220" t="s">
        <v>1538</v>
      </c>
      <c r="M72" s="224">
        <v>68.529646869074114</v>
      </c>
      <c r="N72" s="276">
        <v>40</v>
      </c>
      <c r="O72" s="275">
        <v>335.8</v>
      </c>
      <c r="P72" s="274"/>
    </row>
    <row r="73" spans="1:16" s="220" customFormat="1" ht="9.9499999999999993" customHeight="1" x14ac:dyDescent="0.15">
      <c r="B73" s="277" t="s">
        <v>1027</v>
      </c>
      <c r="C73" s="220" t="s">
        <v>962</v>
      </c>
      <c r="D73" s="225" t="s">
        <v>1537</v>
      </c>
      <c r="E73" s="220" t="s">
        <v>994</v>
      </c>
      <c r="F73" s="220" t="s">
        <v>1536</v>
      </c>
      <c r="G73" s="220" t="s">
        <v>1535</v>
      </c>
      <c r="H73" s="220" t="s">
        <v>1534</v>
      </c>
      <c r="I73" s="220" t="s">
        <v>1533</v>
      </c>
      <c r="J73" s="220" t="s">
        <v>1532</v>
      </c>
      <c r="K73" s="220" t="s">
        <v>1531</v>
      </c>
      <c r="L73" s="220" t="s">
        <v>1530</v>
      </c>
      <c r="M73" s="224">
        <v>82.086463561296156</v>
      </c>
      <c r="N73" s="276">
        <v>40</v>
      </c>
      <c r="O73" s="275">
        <v>315.10000000000002</v>
      </c>
      <c r="P73" s="274"/>
    </row>
    <row r="74" spans="1:16" s="220" customFormat="1" ht="9.9499999999999993" customHeight="1" x14ac:dyDescent="0.15">
      <c r="B74" s="277" t="s">
        <v>1027</v>
      </c>
      <c r="C74" s="220" t="s">
        <v>962</v>
      </c>
      <c r="D74" s="225" t="s">
        <v>1529</v>
      </c>
      <c r="E74" s="220" t="s">
        <v>994</v>
      </c>
      <c r="F74" s="220" t="s">
        <v>1528</v>
      </c>
      <c r="G74" s="220" t="s">
        <v>1527</v>
      </c>
      <c r="H74" s="220" t="s">
        <v>1047</v>
      </c>
      <c r="I74" s="220" t="s">
        <v>1526</v>
      </c>
      <c r="J74" s="220" t="s">
        <v>1525</v>
      </c>
      <c r="K74" s="220" t="s">
        <v>1524</v>
      </c>
      <c r="L74" s="220" t="s">
        <v>1523</v>
      </c>
      <c r="M74" s="224">
        <v>75.612498966771369</v>
      </c>
      <c r="N74" s="276">
        <v>40</v>
      </c>
      <c r="O74" s="275">
        <v>313</v>
      </c>
      <c r="P74" s="274"/>
    </row>
    <row r="75" spans="1:16" s="265" customFormat="1" ht="9.9499999999999993" customHeight="1" x14ac:dyDescent="0.15">
      <c r="A75" s="273" t="s">
        <v>576</v>
      </c>
      <c r="B75" s="271" t="s">
        <v>1522</v>
      </c>
      <c r="C75" s="271" t="s">
        <v>962</v>
      </c>
      <c r="D75" s="272">
        <v>2.96</v>
      </c>
      <c r="E75" s="271" t="s">
        <v>1275</v>
      </c>
      <c r="F75" s="270" t="s">
        <v>1521</v>
      </c>
      <c r="G75" s="270" t="s">
        <v>1520</v>
      </c>
      <c r="H75" s="271" t="s">
        <v>1519</v>
      </c>
      <c r="I75" s="271" t="s">
        <v>1518</v>
      </c>
      <c r="J75" s="271">
        <v>100</v>
      </c>
      <c r="K75" s="271" t="s">
        <v>1517</v>
      </c>
      <c r="L75" s="270" t="s">
        <v>1516</v>
      </c>
      <c r="M75" s="269">
        <v>187.5</v>
      </c>
      <c r="N75" s="268">
        <v>40</v>
      </c>
      <c r="O75" s="267">
        <v>339.1</v>
      </c>
      <c r="P75" s="266"/>
    </row>
    <row r="76" spans="1:16" s="228" customFormat="1" ht="9.9499999999999993" customHeight="1" x14ac:dyDescent="0.15">
      <c r="A76" s="252" t="s">
        <v>573</v>
      </c>
      <c r="B76" s="248" t="s">
        <v>1243</v>
      </c>
      <c r="C76" s="248" t="s">
        <v>1036</v>
      </c>
      <c r="D76" s="250">
        <v>2.86</v>
      </c>
      <c r="E76" s="248" t="s">
        <v>994</v>
      </c>
      <c r="F76" s="247" t="s">
        <v>1515</v>
      </c>
      <c r="G76" s="247" t="s">
        <v>1514</v>
      </c>
      <c r="H76" s="248" t="s">
        <v>1513</v>
      </c>
      <c r="I76" s="248" t="s">
        <v>1512</v>
      </c>
      <c r="J76" s="248">
        <v>74.599999999999994</v>
      </c>
      <c r="K76" s="248" t="s">
        <v>1511</v>
      </c>
      <c r="L76" s="247" t="s">
        <v>1510</v>
      </c>
      <c r="M76" s="253">
        <v>71.256315509574307</v>
      </c>
      <c r="N76" s="204">
        <v>10</v>
      </c>
      <c r="O76" s="226">
        <v>315</v>
      </c>
      <c r="P76" s="202"/>
    </row>
    <row r="77" spans="1:16" s="228" customFormat="1" ht="9.9499999999999993" customHeight="1" x14ac:dyDescent="0.15">
      <c r="A77" s="252"/>
      <c r="B77" s="248" t="s">
        <v>1243</v>
      </c>
      <c r="C77" s="248" t="s">
        <v>1181</v>
      </c>
      <c r="D77" s="250">
        <v>3.06</v>
      </c>
      <c r="E77" s="248" t="s">
        <v>994</v>
      </c>
      <c r="F77" s="247" t="s">
        <v>1509</v>
      </c>
      <c r="G77" s="247" t="s">
        <v>1508</v>
      </c>
      <c r="H77" s="248" t="s">
        <v>1507</v>
      </c>
      <c r="I77" s="248" t="s">
        <v>1506</v>
      </c>
      <c r="J77" s="248">
        <v>75.7</v>
      </c>
      <c r="K77" s="248" t="s">
        <v>1505</v>
      </c>
      <c r="L77" s="247" t="s">
        <v>1504</v>
      </c>
      <c r="M77" s="253">
        <v>71.779741222715472</v>
      </c>
      <c r="N77" s="204">
        <v>10</v>
      </c>
      <c r="O77" s="226">
        <v>279.3</v>
      </c>
      <c r="P77" s="202"/>
    </row>
    <row r="78" spans="1:16" s="228" customFormat="1" ht="9.9499999999999993" customHeight="1" x14ac:dyDescent="0.15">
      <c r="A78" s="252" t="s">
        <v>569</v>
      </c>
      <c r="B78" s="248" t="s">
        <v>1243</v>
      </c>
      <c r="C78" s="248" t="s">
        <v>962</v>
      </c>
      <c r="D78" s="250">
        <v>2.54</v>
      </c>
      <c r="E78" s="248" t="s">
        <v>1275</v>
      </c>
      <c r="F78" s="247" t="s">
        <v>1503</v>
      </c>
      <c r="G78" s="247" t="s">
        <v>1502</v>
      </c>
      <c r="H78" s="248" t="s">
        <v>1501</v>
      </c>
      <c r="I78" s="248" t="s">
        <v>1500</v>
      </c>
      <c r="J78" s="248">
        <v>100</v>
      </c>
      <c r="K78" s="248" t="s">
        <v>1452</v>
      </c>
      <c r="L78" s="247" t="s">
        <v>1499</v>
      </c>
      <c r="M78" s="253">
        <v>188</v>
      </c>
      <c r="N78" s="204">
        <v>10</v>
      </c>
      <c r="O78" s="226">
        <v>319</v>
      </c>
      <c r="P78" s="202"/>
    </row>
    <row r="79" spans="1:16" ht="9.9499999999999993" customHeight="1" x14ac:dyDescent="0.15">
      <c r="A79" s="252" t="s">
        <v>565</v>
      </c>
      <c r="B79" s="248" t="s">
        <v>1243</v>
      </c>
      <c r="C79" s="248" t="s">
        <v>962</v>
      </c>
      <c r="D79" s="250">
        <v>2.16</v>
      </c>
      <c r="E79" s="248" t="s">
        <v>1275</v>
      </c>
      <c r="F79" s="247" t="s">
        <v>1498</v>
      </c>
      <c r="G79" s="247" t="s">
        <v>1497</v>
      </c>
      <c r="H79" s="248" t="s">
        <v>1496</v>
      </c>
      <c r="I79" s="248" t="s">
        <v>1495</v>
      </c>
      <c r="J79" s="248">
        <v>56.2</v>
      </c>
      <c r="K79" s="248" t="s">
        <v>1494</v>
      </c>
      <c r="L79" s="247" t="s">
        <v>1493</v>
      </c>
      <c r="M79" s="253">
        <v>140.56248610493483</v>
      </c>
      <c r="N79" s="204">
        <v>10</v>
      </c>
      <c r="O79" s="226">
        <v>310.89999999999998</v>
      </c>
    </row>
    <row r="80" spans="1:16" s="220" customFormat="1" ht="9.9499999999999993" customHeight="1" x14ac:dyDescent="0.15">
      <c r="A80" s="220" t="s">
        <v>561</v>
      </c>
      <c r="B80" s="220" t="s">
        <v>1027</v>
      </c>
      <c r="C80" s="220" t="s">
        <v>1036</v>
      </c>
      <c r="D80" s="225" t="s">
        <v>1492</v>
      </c>
      <c r="E80" s="220" t="s">
        <v>994</v>
      </c>
      <c r="F80" s="220" t="s">
        <v>1491</v>
      </c>
      <c r="G80" s="220" t="s">
        <v>1490</v>
      </c>
      <c r="H80" s="220" t="s">
        <v>1489</v>
      </c>
      <c r="I80" s="220" t="s">
        <v>1488</v>
      </c>
      <c r="J80" s="220" t="s">
        <v>973</v>
      </c>
      <c r="K80" s="220" t="s">
        <v>1487</v>
      </c>
      <c r="L80" s="220" t="s">
        <v>1486</v>
      </c>
      <c r="M80" s="224">
        <v>82.5</v>
      </c>
      <c r="N80" s="224">
        <v>10</v>
      </c>
      <c r="O80" s="223">
        <v>319.8</v>
      </c>
      <c r="P80" s="222"/>
    </row>
    <row r="81" spans="1:16" ht="9.9499999999999993" customHeight="1" x14ac:dyDescent="0.15">
      <c r="B81" s="248" t="s">
        <v>1243</v>
      </c>
      <c r="C81" s="201" t="s">
        <v>1354</v>
      </c>
      <c r="D81" s="205">
        <v>15.08</v>
      </c>
      <c r="E81" s="201" t="s">
        <v>994</v>
      </c>
      <c r="F81" s="201" t="s">
        <v>1485</v>
      </c>
      <c r="G81" s="201" t="s">
        <v>1484</v>
      </c>
      <c r="H81" s="201" t="s">
        <v>1483</v>
      </c>
      <c r="I81" s="201" t="s">
        <v>1482</v>
      </c>
      <c r="J81" s="201" t="s">
        <v>1481</v>
      </c>
      <c r="K81" s="201" t="s">
        <v>1480</v>
      </c>
      <c r="L81" s="201" t="s">
        <v>1479</v>
      </c>
      <c r="O81" s="226" t="s">
        <v>1067</v>
      </c>
    </row>
    <row r="82" spans="1:16" ht="9.9499999999999993" customHeight="1" x14ac:dyDescent="0.15">
      <c r="C82" s="201" t="s">
        <v>1478</v>
      </c>
      <c r="F82" s="201" t="s">
        <v>1477</v>
      </c>
      <c r="G82" s="201" t="s">
        <v>1476</v>
      </c>
      <c r="H82" s="201" t="s">
        <v>1475</v>
      </c>
      <c r="I82" s="201" t="s">
        <v>1474</v>
      </c>
      <c r="J82" s="201" t="s">
        <v>1473</v>
      </c>
      <c r="K82" s="201" t="s">
        <v>1472</v>
      </c>
      <c r="L82" s="201" t="s">
        <v>1471</v>
      </c>
      <c r="O82" s="226" t="s">
        <v>1470</v>
      </c>
    </row>
    <row r="83" spans="1:16" ht="9.9499999999999993" customHeight="1" x14ac:dyDescent="0.15">
      <c r="C83" s="201" t="s">
        <v>1409</v>
      </c>
      <c r="F83" s="201" t="s">
        <v>1469</v>
      </c>
      <c r="G83" s="201" t="s">
        <v>1468</v>
      </c>
      <c r="H83" s="201" t="s">
        <v>1467</v>
      </c>
      <c r="I83" s="201" t="s">
        <v>1466</v>
      </c>
      <c r="J83" s="201" t="s">
        <v>1465</v>
      </c>
      <c r="K83" s="201" t="s">
        <v>1464</v>
      </c>
      <c r="L83" s="201" t="s">
        <v>1463</v>
      </c>
      <c r="O83" s="226" t="s">
        <v>1313</v>
      </c>
    </row>
    <row r="84" spans="1:16" ht="9.9499999999999993" customHeight="1" x14ac:dyDescent="0.15">
      <c r="A84" s="252" t="s">
        <v>558</v>
      </c>
      <c r="B84" s="248" t="s">
        <v>1243</v>
      </c>
      <c r="C84" s="248" t="s">
        <v>962</v>
      </c>
      <c r="D84" s="250">
        <v>2.3199999999999998</v>
      </c>
      <c r="E84" s="248" t="s">
        <v>994</v>
      </c>
      <c r="F84" s="247" t="s">
        <v>1462</v>
      </c>
      <c r="G84" s="247" t="s">
        <v>1461</v>
      </c>
      <c r="H84" s="248" t="s">
        <v>1460</v>
      </c>
      <c r="I84" s="248" t="s">
        <v>1459</v>
      </c>
      <c r="J84" s="248">
        <v>58.7</v>
      </c>
      <c r="K84" s="248" t="s">
        <v>1458</v>
      </c>
      <c r="L84" s="247" t="s">
        <v>1457</v>
      </c>
      <c r="M84" s="253">
        <v>63.208138320947249</v>
      </c>
      <c r="N84" s="204">
        <v>10</v>
      </c>
      <c r="O84" s="226">
        <v>289.60000000000002</v>
      </c>
    </row>
    <row r="85" spans="1:16" ht="9.9499999999999993" customHeight="1" x14ac:dyDescent="0.15">
      <c r="A85" s="252" t="s">
        <v>556</v>
      </c>
      <c r="B85" s="248" t="s">
        <v>1243</v>
      </c>
      <c r="C85" s="248" t="s">
        <v>1036</v>
      </c>
      <c r="D85" s="250">
        <v>2.5299999999999998</v>
      </c>
      <c r="E85" s="248" t="s">
        <v>1275</v>
      </c>
      <c r="F85" s="247" t="s">
        <v>1456</v>
      </c>
      <c r="G85" s="247" t="s">
        <v>1455</v>
      </c>
      <c r="H85" s="248" t="s">
        <v>1454</v>
      </c>
      <c r="I85" s="248" t="s">
        <v>1453</v>
      </c>
      <c r="J85" s="248">
        <v>100</v>
      </c>
      <c r="K85" s="248" t="s">
        <v>1452</v>
      </c>
      <c r="L85" s="247" t="s">
        <v>1451</v>
      </c>
      <c r="M85" s="253">
        <v>187.5</v>
      </c>
      <c r="N85" s="204">
        <v>10</v>
      </c>
      <c r="O85" s="226">
        <v>346</v>
      </c>
    </row>
    <row r="86" spans="1:16" ht="9.9499999999999993" customHeight="1" x14ac:dyDescent="0.15">
      <c r="A86" s="252" t="s">
        <v>552</v>
      </c>
      <c r="B86" s="248" t="s">
        <v>1243</v>
      </c>
      <c r="C86" s="248" t="s">
        <v>962</v>
      </c>
      <c r="D86" s="250">
        <v>3.02</v>
      </c>
      <c r="E86" s="248" t="s">
        <v>994</v>
      </c>
      <c r="F86" s="247" t="s">
        <v>1450</v>
      </c>
      <c r="G86" s="247" t="s">
        <v>1449</v>
      </c>
      <c r="H86" s="248" t="s">
        <v>1448</v>
      </c>
      <c r="I86" s="248" t="s">
        <v>1447</v>
      </c>
      <c r="J86" s="248">
        <v>85.5</v>
      </c>
      <c r="K86" s="248" t="s">
        <v>1446</v>
      </c>
      <c r="L86" s="247" t="s">
        <v>1445</v>
      </c>
      <c r="M86" s="253">
        <v>76.284623286741081</v>
      </c>
      <c r="N86" s="264">
        <v>10</v>
      </c>
      <c r="O86" s="263">
        <v>294.39999999999998</v>
      </c>
      <c r="P86" s="262"/>
    </row>
    <row r="87" spans="1:16" ht="9.9499999999999993" customHeight="1" x14ac:dyDescent="0.15">
      <c r="A87" s="252" t="s">
        <v>548</v>
      </c>
      <c r="B87" s="248" t="s">
        <v>1243</v>
      </c>
      <c r="C87" s="248" t="s">
        <v>962</v>
      </c>
      <c r="D87" s="250">
        <v>0.41</v>
      </c>
      <c r="E87" s="248" t="s">
        <v>994</v>
      </c>
      <c r="F87" s="247" t="s">
        <v>1444</v>
      </c>
      <c r="G87" s="247" t="s">
        <v>1443</v>
      </c>
      <c r="H87" s="248" t="s">
        <v>1442</v>
      </c>
      <c r="I87" s="248" t="s">
        <v>1441</v>
      </c>
      <c r="J87" s="248">
        <v>100</v>
      </c>
      <c r="K87" s="254" t="s">
        <v>1440</v>
      </c>
      <c r="L87" s="247" t="s">
        <v>1439</v>
      </c>
      <c r="M87" s="253">
        <v>82.5</v>
      </c>
      <c r="N87" s="264">
        <v>10</v>
      </c>
      <c r="O87" s="263">
        <v>296.7</v>
      </c>
      <c r="P87" s="262"/>
    </row>
    <row r="88" spans="1:16" s="220" customFormat="1" ht="9.9499999999999993" customHeight="1" x14ac:dyDescent="0.15">
      <c r="A88" s="220" t="s">
        <v>546</v>
      </c>
      <c r="B88" s="220" t="s">
        <v>1051</v>
      </c>
      <c r="C88" s="220" t="s">
        <v>962</v>
      </c>
      <c r="D88" s="225" t="s">
        <v>1438</v>
      </c>
      <c r="E88" s="220" t="s">
        <v>994</v>
      </c>
      <c r="F88" s="220" t="s">
        <v>1437</v>
      </c>
      <c r="G88" s="220" t="s">
        <v>1436</v>
      </c>
      <c r="H88" s="220" t="s">
        <v>1435</v>
      </c>
      <c r="I88" s="220" t="s">
        <v>1434</v>
      </c>
      <c r="J88" s="220" t="s">
        <v>1433</v>
      </c>
      <c r="K88" s="220" t="s">
        <v>1277</v>
      </c>
      <c r="L88" s="220" t="s">
        <v>1432</v>
      </c>
      <c r="M88" s="224">
        <v>77.83034433946699</v>
      </c>
      <c r="N88" s="224">
        <v>40</v>
      </c>
      <c r="O88" s="261">
        <v>313.7</v>
      </c>
      <c r="P88" s="222"/>
    </row>
    <row r="89" spans="1:16" ht="9.9499999999999993" customHeight="1" x14ac:dyDescent="0.15">
      <c r="A89" s="260" t="s">
        <v>541</v>
      </c>
      <c r="B89" s="258"/>
      <c r="C89" s="257"/>
      <c r="D89" s="259"/>
      <c r="E89" s="258"/>
      <c r="F89" s="257"/>
      <c r="G89" s="257"/>
      <c r="H89" s="258"/>
      <c r="I89" s="258"/>
      <c r="J89" s="258"/>
      <c r="K89" s="258"/>
      <c r="L89" s="257"/>
      <c r="M89" s="256"/>
      <c r="N89" s="255"/>
      <c r="O89" s="238"/>
    </row>
    <row r="90" spans="1:16" ht="9.9499999999999993" customHeight="1" x14ac:dyDescent="0.15">
      <c r="A90" s="251" t="s">
        <v>518</v>
      </c>
      <c r="B90" s="248" t="s">
        <v>1051</v>
      </c>
      <c r="C90" s="248" t="s">
        <v>1431</v>
      </c>
      <c r="D90" s="250">
        <v>42.09</v>
      </c>
      <c r="E90" s="248" t="s">
        <v>1275</v>
      </c>
      <c r="F90" s="247" t="s">
        <v>826</v>
      </c>
      <c r="G90" s="247" t="s">
        <v>826</v>
      </c>
      <c r="H90" s="248" t="s">
        <v>1430</v>
      </c>
      <c r="I90" s="248" t="s">
        <v>1429</v>
      </c>
      <c r="J90" s="249" t="s">
        <v>826</v>
      </c>
      <c r="K90" s="254" t="s">
        <v>826</v>
      </c>
      <c r="L90" s="247" t="s">
        <v>1428</v>
      </c>
      <c r="M90" s="253"/>
      <c r="O90" s="237"/>
    </row>
    <row r="91" spans="1:16" ht="9.9499999999999993" customHeight="1" x14ac:dyDescent="0.15">
      <c r="A91" s="251"/>
      <c r="B91" s="201" t="s">
        <v>1243</v>
      </c>
      <c r="C91" s="248" t="s">
        <v>962</v>
      </c>
      <c r="D91" s="250">
        <v>2.92</v>
      </c>
      <c r="E91" s="248" t="s">
        <v>1275</v>
      </c>
      <c r="F91" s="247" t="s">
        <v>1427</v>
      </c>
      <c r="G91" s="247" t="s">
        <v>1426</v>
      </c>
      <c r="H91" s="248" t="s">
        <v>1425</v>
      </c>
      <c r="I91" s="248" t="s">
        <v>1424</v>
      </c>
      <c r="J91" s="249">
        <v>83</v>
      </c>
      <c r="K91" s="248" t="s">
        <v>1423</v>
      </c>
      <c r="L91" s="247" t="s">
        <v>1422</v>
      </c>
      <c r="M91" s="204">
        <v>171</v>
      </c>
      <c r="N91" s="204">
        <v>15</v>
      </c>
      <c r="O91" s="226">
        <v>322</v>
      </c>
    </row>
    <row r="92" spans="1:16" ht="9.9499999999999993" customHeight="1" x14ac:dyDescent="0.15">
      <c r="A92" s="251"/>
      <c r="B92" s="248" t="s">
        <v>1355</v>
      </c>
      <c r="C92" s="248" t="s">
        <v>1354</v>
      </c>
      <c r="D92" s="250">
        <v>96.42</v>
      </c>
      <c r="E92" s="248" t="s">
        <v>1275</v>
      </c>
      <c r="F92" s="247" t="s">
        <v>1421</v>
      </c>
      <c r="G92" s="247" t="s">
        <v>1420</v>
      </c>
      <c r="H92" s="248" t="s">
        <v>1419</v>
      </c>
      <c r="I92" s="248" t="s">
        <v>1418</v>
      </c>
      <c r="J92" s="249">
        <v>16.3</v>
      </c>
      <c r="K92" s="248" t="s">
        <v>1417</v>
      </c>
      <c r="L92" s="247" t="s">
        <v>1416</v>
      </c>
      <c r="O92" s="226" t="s">
        <v>1347</v>
      </c>
    </row>
    <row r="93" spans="1:16" ht="9.9499999999999993" customHeight="1" x14ac:dyDescent="0.15">
      <c r="A93" s="251"/>
      <c r="B93" s="248" t="s">
        <v>1355</v>
      </c>
      <c r="C93" s="201" t="s">
        <v>1346</v>
      </c>
      <c r="D93" s="250"/>
      <c r="E93" s="248"/>
      <c r="F93" s="247" t="s">
        <v>1415</v>
      </c>
      <c r="G93" s="247" t="s">
        <v>1414</v>
      </c>
      <c r="H93" s="248" t="s">
        <v>1413</v>
      </c>
      <c r="I93" s="248" t="s">
        <v>1412</v>
      </c>
      <c r="J93" s="249">
        <v>6.2</v>
      </c>
      <c r="K93" s="248" t="s">
        <v>1411</v>
      </c>
      <c r="L93" s="247" t="s">
        <v>1410</v>
      </c>
      <c r="O93" s="226" t="s">
        <v>1067</v>
      </c>
    </row>
    <row r="94" spans="1:16" ht="9.9499999999999993" customHeight="1" x14ac:dyDescent="0.15">
      <c r="A94" s="251"/>
      <c r="B94" s="248" t="s">
        <v>1355</v>
      </c>
      <c r="C94" s="201" t="s">
        <v>1409</v>
      </c>
      <c r="D94" s="250"/>
      <c r="E94" s="248"/>
      <c r="F94" s="247" t="s">
        <v>1408</v>
      </c>
      <c r="G94" s="247" t="s">
        <v>1407</v>
      </c>
      <c r="H94" s="248" t="s">
        <v>1406</v>
      </c>
      <c r="I94" s="248" t="s">
        <v>1405</v>
      </c>
      <c r="J94" s="249">
        <v>12.2</v>
      </c>
      <c r="K94" s="248" t="s">
        <v>1404</v>
      </c>
      <c r="L94" s="247" t="s">
        <v>1403</v>
      </c>
      <c r="O94" s="226" t="s">
        <v>1313</v>
      </c>
    </row>
    <row r="95" spans="1:16" ht="9.9499999999999993" customHeight="1" x14ac:dyDescent="0.15">
      <c r="A95" s="252" t="s">
        <v>513</v>
      </c>
      <c r="B95" s="201" t="s">
        <v>1243</v>
      </c>
      <c r="C95" s="248" t="s">
        <v>962</v>
      </c>
      <c r="D95" s="250">
        <v>2.5499999999999998</v>
      </c>
      <c r="E95" s="248" t="s">
        <v>1275</v>
      </c>
      <c r="F95" s="247" t="s">
        <v>1402</v>
      </c>
      <c r="G95" s="247" t="s">
        <v>1401</v>
      </c>
      <c r="H95" s="248" t="s">
        <v>1400</v>
      </c>
      <c r="I95" s="248" t="s">
        <v>1399</v>
      </c>
      <c r="J95" s="249">
        <v>88.3</v>
      </c>
      <c r="K95" s="248" t="s">
        <v>1029</v>
      </c>
      <c r="L95" s="247" t="s">
        <v>1398</v>
      </c>
      <c r="M95" s="204">
        <v>176.19014941250265</v>
      </c>
      <c r="N95" s="204">
        <v>15</v>
      </c>
      <c r="O95" s="226">
        <v>323</v>
      </c>
    </row>
    <row r="96" spans="1:16" ht="9.9499999999999993" customHeight="1" x14ac:dyDescent="0.15">
      <c r="A96" s="252" t="s">
        <v>510</v>
      </c>
      <c r="B96" s="201" t="s">
        <v>1243</v>
      </c>
      <c r="C96" s="248" t="s">
        <v>1036</v>
      </c>
      <c r="D96" s="250">
        <v>2.54</v>
      </c>
      <c r="E96" s="248" t="s">
        <v>994</v>
      </c>
      <c r="F96" s="247" t="s">
        <v>1397</v>
      </c>
      <c r="G96" s="247" t="s">
        <v>1396</v>
      </c>
      <c r="H96" s="248" t="s">
        <v>1395</v>
      </c>
      <c r="I96" s="248" t="s">
        <v>1394</v>
      </c>
      <c r="J96" s="249">
        <v>82.4</v>
      </c>
      <c r="K96" s="248" t="s">
        <v>1393</v>
      </c>
      <c r="L96" s="247" t="s">
        <v>1392</v>
      </c>
      <c r="M96" s="204">
        <v>74.888917738207439</v>
      </c>
      <c r="N96" s="204">
        <v>15</v>
      </c>
      <c r="O96" s="226">
        <v>323</v>
      </c>
    </row>
    <row r="97" spans="1:16" ht="9.9499999999999993" customHeight="1" x14ac:dyDescent="0.15">
      <c r="A97" s="252"/>
      <c r="B97" s="201" t="s">
        <v>1243</v>
      </c>
      <c r="C97" s="248" t="s">
        <v>962</v>
      </c>
      <c r="D97" s="250">
        <v>2.61</v>
      </c>
      <c r="E97" s="248" t="s">
        <v>994</v>
      </c>
      <c r="F97" s="247" t="s">
        <v>1391</v>
      </c>
      <c r="G97" s="247" t="s">
        <v>1390</v>
      </c>
      <c r="H97" s="248" t="s">
        <v>1389</v>
      </c>
      <c r="I97" s="248" t="s">
        <v>1388</v>
      </c>
      <c r="J97" s="249">
        <v>97.9</v>
      </c>
      <c r="K97" s="248" t="s">
        <v>1387</v>
      </c>
      <c r="L97" s="247" t="s">
        <v>1386</v>
      </c>
      <c r="M97" s="204">
        <v>81.629153799362641</v>
      </c>
      <c r="N97" s="204">
        <v>15</v>
      </c>
      <c r="O97" s="226">
        <v>302</v>
      </c>
    </row>
    <row r="98" spans="1:16" s="220" customFormat="1" ht="9.9499999999999993" customHeight="1" x14ac:dyDescent="0.15">
      <c r="A98" s="220" t="s">
        <v>507</v>
      </c>
      <c r="B98" s="220" t="s">
        <v>1027</v>
      </c>
      <c r="C98" s="220" t="s">
        <v>1036</v>
      </c>
      <c r="D98" s="225" t="s">
        <v>1385</v>
      </c>
      <c r="E98" s="220" t="s">
        <v>994</v>
      </c>
      <c r="F98" s="220" t="s">
        <v>1384</v>
      </c>
      <c r="G98" s="220" t="s">
        <v>1383</v>
      </c>
      <c r="H98" s="220" t="s">
        <v>1382</v>
      </c>
      <c r="I98" s="220" t="s">
        <v>1381</v>
      </c>
      <c r="J98" s="222">
        <v>99</v>
      </c>
      <c r="K98" s="220" t="s">
        <v>1097</v>
      </c>
      <c r="L98" s="220" t="s">
        <v>1380</v>
      </c>
      <c r="M98" s="224">
        <v>82.086463561296156</v>
      </c>
      <c r="N98" s="224">
        <v>35</v>
      </c>
      <c r="O98" s="223">
        <v>338</v>
      </c>
      <c r="P98" s="222"/>
    </row>
    <row r="99" spans="1:16" ht="9.9499999999999993" customHeight="1" x14ac:dyDescent="0.15">
      <c r="A99" s="252" t="s">
        <v>506</v>
      </c>
      <c r="B99" s="201" t="s">
        <v>1243</v>
      </c>
      <c r="C99" s="248" t="s">
        <v>962</v>
      </c>
      <c r="D99" s="250">
        <v>2.69</v>
      </c>
      <c r="E99" s="248" t="s">
        <v>1275</v>
      </c>
      <c r="F99" s="247" t="s">
        <v>1379</v>
      </c>
      <c r="G99" s="247" t="s">
        <v>1378</v>
      </c>
      <c r="H99" s="248" t="s">
        <v>1377</v>
      </c>
      <c r="I99" s="248" t="s">
        <v>1376</v>
      </c>
      <c r="J99" s="249">
        <v>85.6</v>
      </c>
      <c r="K99" s="248" t="s">
        <v>1375</v>
      </c>
      <c r="L99" s="247" t="s">
        <v>1374</v>
      </c>
      <c r="M99" s="204">
        <v>173.47550259330566</v>
      </c>
      <c r="N99" s="204">
        <v>35</v>
      </c>
      <c r="O99" s="226">
        <v>333</v>
      </c>
    </row>
    <row r="100" spans="1:16" ht="9.9499999999999993" customHeight="1" x14ac:dyDescent="0.15">
      <c r="A100" s="252" t="s">
        <v>504</v>
      </c>
      <c r="B100" s="201" t="s">
        <v>1243</v>
      </c>
      <c r="C100" s="248" t="s">
        <v>962</v>
      </c>
      <c r="D100" s="250">
        <v>2.79</v>
      </c>
      <c r="E100" s="248" t="s">
        <v>1275</v>
      </c>
      <c r="F100" s="247" t="s">
        <v>1373</v>
      </c>
      <c r="G100" s="247" t="s">
        <v>1372</v>
      </c>
      <c r="H100" s="248" t="s">
        <v>1371</v>
      </c>
      <c r="I100" s="248" t="s">
        <v>1370</v>
      </c>
      <c r="J100" s="249">
        <v>88.8</v>
      </c>
      <c r="K100" s="248" t="s">
        <v>1369</v>
      </c>
      <c r="L100" s="247" t="s">
        <v>1368</v>
      </c>
      <c r="M100" s="204">
        <v>176.68828484084619</v>
      </c>
      <c r="N100" s="204">
        <v>35</v>
      </c>
      <c r="O100" s="226">
        <v>335</v>
      </c>
    </row>
    <row r="101" spans="1:16" s="220" customFormat="1" ht="9.9499999999999993" customHeight="1" x14ac:dyDescent="0.15">
      <c r="A101" s="220" t="s">
        <v>501</v>
      </c>
      <c r="B101" s="220" t="s">
        <v>1027</v>
      </c>
      <c r="C101" s="220" t="s">
        <v>962</v>
      </c>
      <c r="D101" s="225" t="s">
        <v>1367</v>
      </c>
      <c r="E101" s="220" t="s">
        <v>994</v>
      </c>
      <c r="F101" s="220" t="s">
        <v>1366</v>
      </c>
      <c r="G101" s="220" t="s">
        <v>1365</v>
      </c>
      <c r="H101" s="220" t="s">
        <v>1364</v>
      </c>
      <c r="I101" s="220" t="s">
        <v>1363</v>
      </c>
      <c r="J101" s="222">
        <v>99</v>
      </c>
      <c r="K101" s="220" t="s">
        <v>1038</v>
      </c>
      <c r="L101" s="220" t="s">
        <v>1362</v>
      </c>
      <c r="M101" s="224">
        <v>82.086463561296156</v>
      </c>
      <c r="N101" s="224">
        <v>35</v>
      </c>
      <c r="O101" s="223">
        <v>315</v>
      </c>
      <c r="P101" s="222"/>
    </row>
    <row r="102" spans="1:16" ht="9.9499999999999993" customHeight="1" x14ac:dyDescent="0.15">
      <c r="A102" s="252" t="s">
        <v>500</v>
      </c>
      <c r="B102" s="201" t="s">
        <v>1243</v>
      </c>
      <c r="C102" s="248" t="s">
        <v>962</v>
      </c>
      <c r="D102" s="250">
        <v>2.68</v>
      </c>
      <c r="E102" s="248" t="s">
        <v>994</v>
      </c>
      <c r="F102" s="247" t="s">
        <v>1361</v>
      </c>
      <c r="G102" s="247" t="s">
        <v>1360</v>
      </c>
      <c r="H102" s="248" t="s">
        <v>1359</v>
      </c>
      <c r="I102" s="248" t="s">
        <v>1358</v>
      </c>
      <c r="J102" s="249">
        <v>91.2</v>
      </c>
      <c r="K102" s="248" t="s">
        <v>1357</v>
      </c>
      <c r="L102" s="247" t="s">
        <v>1356</v>
      </c>
      <c r="M102" s="204">
        <v>78.786420149667919</v>
      </c>
      <c r="N102" s="204">
        <v>35</v>
      </c>
      <c r="O102" s="226">
        <v>315</v>
      </c>
    </row>
    <row r="103" spans="1:16" ht="9.9499999999999993" customHeight="1" x14ac:dyDescent="0.15">
      <c r="A103" s="252"/>
      <c r="B103" s="248" t="s">
        <v>1355</v>
      </c>
      <c r="C103" s="248" t="s">
        <v>1354</v>
      </c>
      <c r="D103" s="250">
        <v>10.36</v>
      </c>
      <c r="E103" s="248" t="s">
        <v>1275</v>
      </c>
      <c r="F103" s="201" t="s">
        <v>1353</v>
      </c>
      <c r="G103" s="247" t="s">
        <v>1352</v>
      </c>
      <c r="H103" s="248" t="s">
        <v>1351</v>
      </c>
      <c r="I103" s="248" t="s">
        <v>1350</v>
      </c>
      <c r="J103" s="249">
        <v>41.6</v>
      </c>
      <c r="K103" s="248" t="s">
        <v>1349</v>
      </c>
      <c r="L103" s="247" t="s">
        <v>1348</v>
      </c>
      <c r="O103" s="226" t="s">
        <v>1347</v>
      </c>
    </row>
    <row r="104" spans="1:16" ht="9.9499999999999993" customHeight="1" x14ac:dyDescent="0.15">
      <c r="A104" s="252"/>
      <c r="B104" s="248"/>
      <c r="C104" s="248" t="s">
        <v>1346</v>
      </c>
      <c r="D104" s="250"/>
      <c r="E104" s="248"/>
      <c r="F104" s="247" t="s">
        <v>1345</v>
      </c>
      <c r="G104" s="247" t="s">
        <v>1344</v>
      </c>
      <c r="H104" s="248" t="s">
        <v>1343</v>
      </c>
      <c r="I104" s="248" t="s">
        <v>1342</v>
      </c>
      <c r="J104" s="249">
        <v>57.9</v>
      </c>
      <c r="K104" s="248" t="s">
        <v>1341</v>
      </c>
      <c r="L104" s="247" t="s">
        <v>1340</v>
      </c>
      <c r="O104" s="226" t="s">
        <v>1067</v>
      </c>
    </row>
    <row r="105" spans="1:16" s="220" customFormat="1" ht="9.9499999999999993" customHeight="1" x14ac:dyDescent="0.15">
      <c r="A105" s="220" t="s">
        <v>497</v>
      </c>
      <c r="B105" s="220" t="s">
        <v>1027</v>
      </c>
      <c r="C105" s="220" t="s">
        <v>1036</v>
      </c>
      <c r="D105" s="225" t="s">
        <v>1339</v>
      </c>
      <c r="E105" s="220" t="s">
        <v>994</v>
      </c>
      <c r="F105" s="220" t="s">
        <v>1338</v>
      </c>
      <c r="G105" s="220" t="s">
        <v>1337</v>
      </c>
      <c r="H105" s="220" t="s">
        <v>1336</v>
      </c>
      <c r="I105" s="220" t="s">
        <v>1335</v>
      </c>
      <c r="J105" s="222">
        <v>97.9</v>
      </c>
      <c r="K105" s="220" t="s">
        <v>1334</v>
      </c>
      <c r="L105" s="220" t="s">
        <v>1333</v>
      </c>
      <c r="M105" s="224">
        <v>124</v>
      </c>
      <c r="N105" s="224">
        <v>35</v>
      </c>
      <c r="O105" s="223">
        <v>352</v>
      </c>
      <c r="P105" s="222"/>
    </row>
    <row r="106" spans="1:16" s="220" customFormat="1" ht="9.9499999999999993" customHeight="1" x14ac:dyDescent="0.15">
      <c r="B106" s="220" t="s">
        <v>1027</v>
      </c>
      <c r="C106" s="220" t="s">
        <v>962</v>
      </c>
      <c r="D106" s="225" t="s">
        <v>1305</v>
      </c>
      <c r="E106" s="220" t="s">
        <v>994</v>
      </c>
      <c r="F106" s="220" t="s">
        <v>1332</v>
      </c>
      <c r="G106" s="220" t="s">
        <v>1331</v>
      </c>
      <c r="H106" s="220" t="s">
        <v>1330</v>
      </c>
      <c r="I106" s="220" t="s">
        <v>1329</v>
      </c>
      <c r="J106" s="222">
        <v>94</v>
      </c>
      <c r="K106" s="220" t="s">
        <v>1328</v>
      </c>
      <c r="L106" s="220" t="s">
        <v>1327</v>
      </c>
      <c r="M106" s="224">
        <v>79.986717647369431</v>
      </c>
      <c r="N106" s="224">
        <v>35</v>
      </c>
      <c r="O106" s="223">
        <v>315</v>
      </c>
      <c r="P106" s="222"/>
    </row>
    <row r="107" spans="1:16" ht="9.9499999999999993" customHeight="1" x14ac:dyDescent="0.15">
      <c r="A107" s="252" t="s">
        <v>496</v>
      </c>
      <c r="B107" s="201" t="s">
        <v>1243</v>
      </c>
      <c r="C107" s="248" t="s">
        <v>1036</v>
      </c>
      <c r="D107" s="250">
        <v>2.62</v>
      </c>
      <c r="E107" s="248" t="s">
        <v>1067</v>
      </c>
      <c r="F107" s="247" t="s">
        <v>1326</v>
      </c>
      <c r="G107" s="247" t="s">
        <v>1325</v>
      </c>
      <c r="H107" s="248" t="s">
        <v>1324</v>
      </c>
      <c r="I107" s="248" t="s">
        <v>1323</v>
      </c>
      <c r="J107" s="249">
        <v>100</v>
      </c>
      <c r="K107" s="248" t="s">
        <v>1322</v>
      </c>
      <c r="L107" s="247" t="s">
        <v>1321</v>
      </c>
      <c r="M107" s="204">
        <v>125</v>
      </c>
      <c r="N107" s="204">
        <v>50</v>
      </c>
      <c r="O107" s="226">
        <v>360</v>
      </c>
    </row>
    <row r="108" spans="1:16" ht="9.9499999999999993" customHeight="1" x14ac:dyDescent="0.15">
      <c r="A108" s="252"/>
      <c r="B108" s="248" t="s">
        <v>1051</v>
      </c>
      <c r="C108" s="248" t="s">
        <v>1320</v>
      </c>
      <c r="D108" s="250">
        <v>20.07</v>
      </c>
      <c r="E108" s="248" t="s">
        <v>1275</v>
      </c>
      <c r="F108" s="247" t="s">
        <v>1319</v>
      </c>
      <c r="G108" s="247" t="s">
        <v>1318</v>
      </c>
      <c r="H108" s="248" t="s">
        <v>1317</v>
      </c>
      <c r="I108" s="248" t="s">
        <v>1316</v>
      </c>
      <c r="J108" s="249">
        <v>81</v>
      </c>
      <c r="K108" s="248" t="s">
        <v>1315</v>
      </c>
      <c r="L108" s="247" t="s">
        <v>1314</v>
      </c>
      <c r="O108" s="226" t="s">
        <v>1313</v>
      </c>
    </row>
    <row r="109" spans="1:16" s="220" customFormat="1" ht="9.9499999999999993" customHeight="1" x14ac:dyDescent="0.15">
      <c r="A109" s="220" t="s">
        <v>491</v>
      </c>
      <c r="B109" s="220" t="s">
        <v>1027</v>
      </c>
      <c r="C109" s="220" t="s">
        <v>1036</v>
      </c>
      <c r="D109" s="225" t="s">
        <v>1312</v>
      </c>
      <c r="E109" s="220" t="s">
        <v>994</v>
      </c>
      <c r="F109" s="220" t="s">
        <v>1311</v>
      </c>
      <c r="G109" s="220" t="s">
        <v>1310</v>
      </c>
      <c r="H109" s="220" t="s">
        <v>1309</v>
      </c>
      <c r="I109" s="220" t="s">
        <v>1308</v>
      </c>
      <c r="J109" s="222">
        <v>96.7</v>
      </c>
      <c r="K109" s="220" t="s">
        <v>1307</v>
      </c>
      <c r="L109" s="220" t="s">
        <v>1306</v>
      </c>
      <c r="M109" s="224">
        <v>81.127330475000846</v>
      </c>
      <c r="N109" s="224">
        <v>50</v>
      </c>
      <c r="O109" s="223">
        <v>345</v>
      </c>
      <c r="P109" s="222"/>
    </row>
    <row r="110" spans="1:16" s="220" customFormat="1" ht="9.9499999999999993" customHeight="1" x14ac:dyDescent="0.15">
      <c r="B110" s="220" t="s">
        <v>1027</v>
      </c>
      <c r="C110" s="220" t="s">
        <v>962</v>
      </c>
      <c r="D110" s="225" t="s">
        <v>1305</v>
      </c>
      <c r="E110" s="220" t="s">
        <v>994</v>
      </c>
      <c r="F110" s="220" t="s">
        <v>1304</v>
      </c>
      <c r="G110" s="220" t="s">
        <v>1303</v>
      </c>
      <c r="H110" s="220" t="s">
        <v>1302</v>
      </c>
      <c r="I110" s="220" t="s">
        <v>1301</v>
      </c>
      <c r="J110" s="222">
        <v>85.8</v>
      </c>
      <c r="K110" s="220" t="s">
        <v>1300</v>
      </c>
      <c r="L110" s="220" t="s">
        <v>1299</v>
      </c>
      <c r="M110" s="224">
        <v>76.418338767602123</v>
      </c>
      <c r="N110" s="224">
        <v>50</v>
      </c>
      <c r="O110" s="223">
        <v>316</v>
      </c>
      <c r="P110" s="222"/>
    </row>
    <row r="111" spans="1:16" s="220" customFormat="1" ht="9.9499999999999993" customHeight="1" x14ac:dyDescent="0.15">
      <c r="A111" s="220" t="s">
        <v>487</v>
      </c>
      <c r="B111" s="220" t="s">
        <v>1051</v>
      </c>
      <c r="C111" s="220" t="s">
        <v>1036</v>
      </c>
      <c r="D111" s="225">
        <v>1</v>
      </c>
      <c r="E111" s="225" t="s">
        <v>994</v>
      </c>
      <c r="F111" s="225" t="s">
        <v>1298</v>
      </c>
      <c r="G111" s="225" t="s">
        <v>1297</v>
      </c>
      <c r="H111" s="225">
        <v>0.65</v>
      </c>
      <c r="I111" s="225" t="s">
        <v>1296</v>
      </c>
      <c r="J111" s="222">
        <v>58.7</v>
      </c>
      <c r="K111" s="225" t="s">
        <v>1295</v>
      </c>
      <c r="L111" s="220" t="s">
        <v>1294</v>
      </c>
      <c r="M111" s="224">
        <v>63</v>
      </c>
      <c r="N111" s="224">
        <v>50</v>
      </c>
      <c r="O111" s="223">
        <v>336</v>
      </c>
      <c r="P111" s="222"/>
    </row>
    <row r="112" spans="1:16" s="220" customFormat="1" ht="9.9499999999999993" customHeight="1" x14ac:dyDescent="0.15">
      <c r="B112" s="220" t="s">
        <v>1051</v>
      </c>
      <c r="C112" s="220" t="s">
        <v>962</v>
      </c>
      <c r="D112" s="225">
        <v>2.2000000000000002</v>
      </c>
      <c r="E112" s="225" t="s">
        <v>994</v>
      </c>
      <c r="F112" s="225" t="s">
        <v>1293</v>
      </c>
      <c r="G112" s="225" t="s">
        <v>1292</v>
      </c>
      <c r="H112" s="225">
        <v>0.18</v>
      </c>
      <c r="I112" s="225" t="s">
        <v>1291</v>
      </c>
      <c r="J112" s="222">
        <v>86</v>
      </c>
      <c r="K112" s="225" t="s">
        <v>1290</v>
      </c>
      <c r="L112" s="220" t="s">
        <v>1289</v>
      </c>
      <c r="M112" s="224">
        <v>77</v>
      </c>
      <c r="N112" s="224">
        <v>50</v>
      </c>
      <c r="O112" s="223">
        <v>316.5</v>
      </c>
      <c r="P112" s="222"/>
    </row>
    <row r="113" spans="1:16" ht="9.9499999999999993" customHeight="1" x14ac:dyDescent="0.15">
      <c r="A113" s="201" t="s">
        <v>483</v>
      </c>
      <c r="B113" s="201" t="s">
        <v>1243</v>
      </c>
      <c r="C113" s="201" t="s">
        <v>962</v>
      </c>
      <c r="D113" s="250">
        <v>3.09</v>
      </c>
      <c r="E113" s="244" t="s">
        <v>1275</v>
      </c>
      <c r="F113" s="247" t="s">
        <v>1288</v>
      </c>
      <c r="G113" s="247" t="s">
        <v>1287</v>
      </c>
      <c r="H113" s="248" t="s">
        <v>1286</v>
      </c>
      <c r="I113" s="248" t="s">
        <v>1285</v>
      </c>
      <c r="J113" s="249">
        <v>100</v>
      </c>
      <c r="K113" s="248" t="s">
        <v>1284</v>
      </c>
      <c r="L113" s="247" t="s">
        <v>1283</v>
      </c>
      <c r="M113" s="204">
        <v>187.5</v>
      </c>
      <c r="N113" s="204">
        <v>50</v>
      </c>
      <c r="O113" s="226">
        <v>340</v>
      </c>
    </row>
    <row r="114" spans="1:16" ht="9.9499999999999993" customHeight="1" x14ac:dyDescent="0.15">
      <c r="A114" s="252" t="s">
        <v>480</v>
      </c>
      <c r="B114" s="201" t="s">
        <v>1243</v>
      </c>
      <c r="C114" s="248" t="s">
        <v>962</v>
      </c>
      <c r="D114" s="250">
        <v>2.65</v>
      </c>
      <c r="E114" s="248" t="s">
        <v>1282</v>
      </c>
      <c r="F114" s="247" t="s">
        <v>1281</v>
      </c>
      <c r="G114" s="247" t="s">
        <v>1280</v>
      </c>
      <c r="H114" s="248" t="s">
        <v>1279</v>
      </c>
      <c r="I114" s="248" t="s">
        <v>1278</v>
      </c>
      <c r="J114" s="249">
        <v>83.3</v>
      </c>
      <c r="K114" s="248" t="s">
        <v>1277</v>
      </c>
      <c r="L114" s="247" t="s">
        <v>1276</v>
      </c>
      <c r="M114" s="204">
        <v>75.296787780090597</v>
      </c>
      <c r="N114" s="204">
        <v>50</v>
      </c>
      <c r="O114" s="226">
        <v>315</v>
      </c>
    </row>
    <row r="115" spans="1:16" ht="9.9499999999999993" customHeight="1" x14ac:dyDescent="0.15">
      <c r="A115" s="252"/>
      <c r="B115" s="248" t="s">
        <v>1051</v>
      </c>
      <c r="C115" s="248" t="s">
        <v>1181</v>
      </c>
      <c r="D115" s="250">
        <v>20.03</v>
      </c>
      <c r="E115" s="248" t="s">
        <v>1275</v>
      </c>
      <c r="F115" s="247" t="s">
        <v>1274</v>
      </c>
      <c r="G115" s="247" t="s">
        <v>1273</v>
      </c>
      <c r="H115" s="248" t="s">
        <v>1272</v>
      </c>
      <c r="I115" s="248" t="s">
        <v>1271</v>
      </c>
      <c r="J115" s="249">
        <v>55.5</v>
      </c>
      <c r="K115" s="248" t="s">
        <v>1270</v>
      </c>
      <c r="L115" s="247" t="s">
        <v>1269</v>
      </c>
      <c r="O115" s="226" t="s">
        <v>1268</v>
      </c>
    </row>
    <row r="116" spans="1:16" ht="9.9499999999999993" customHeight="1" x14ac:dyDescent="0.15">
      <c r="A116" s="251" t="s">
        <v>474</v>
      </c>
      <c r="B116" s="248" t="s">
        <v>1051</v>
      </c>
      <c r="C116" s="248" t="s">
        <v>1262</v>
      </c>
      <c r="D116" s="250">
        <v>101</v>
      </c>
      <c r="E116" s="248" t="s">
        <v>826</v>
      </c>
      <c r="F116" s="247" t="s">
        <v>826</v>
      </c>
      <c r="G116" s="247" t="s">
        <v>1267</v>
      </c>
      <c r="H116" s="248" t="s">
        <v>1266</v>
      </c>
      <c r="I116" s="248" t="s">
        <v>1265</v>
      </c>
      <c r="J116" s="249">
        <v>40.5</v>
      </c>
      <c r="K116" s="248" t="s">
        <v>1264</v>
      </c>
      <c r="L116" s="247" t="s">
        <v>1263</v>
      </c>
      <c r="O116" s="226"/>
    </row>
    <row r="117" spans="1:16" ht="9.9499999999999993" customHeight="1" x14ac:dyDescent="0.15">
      <c r="A117" s="251"/>
      <c r="B117" s="248" t="s">
        <v>1051</v>
      </c>
      <c r="C117" s="248" t="s">
        <v>1262</v>
      </c>
      <c r="D117" s="250"/>
      <c r="E117" s="248" t="s">
        <v>826</v>
      </c>
      <c r="F117" s="247" t="s">
        <v>826</v>
      </c>
      <c r="G117" s="247" t="s">
        <v>1261</v>
      </c>
      <c r="H117" s="248" t="s">
        <v>1260</v>
      </c>
      <c r="I117" s="248" t="s">
        <v>1259</v>
      </c>
      <c r="J117" s="249">
        <v>36.5</v>
      </c>
      <c r="K117" s="248" t="s">
        <v>1258</v>
      </c>
      <c r="L117" s="247" t="s">
        <v>1257</v>
      </c>
      <c r="O117" s="226"/>
    </row>
    <row r="118" spans="1:16" ht="9.9499999999999993" customHeight="1" x14ac:dyDescent="0.15">
      <c r="A118" s="245" t="s">
        <v>471</v>
      </c>
      <c r="B118" s="201" t="s">
        <v>1243</v>
      </c>
      <c r="C118" s="247" t="s">
        <v>962</v>
      </c>
      <c r="D118" s="244">
        <v>2.52</v>
      </c>
      <c r="E118" s="244" t="s">
        <v>994</v>
      </c>
      <c r="F118" s="244" t="s">
        <v>1256</v>
      </c>
      <c r="G118" s="244" t="s">
        <v>1255</v>
      </c>
      <c r="H118" s="244" t="s">
        <v>1254</v>
      </c>
      <c r="I118" s="244" t="s">
        <v>1253</v>
      </c>
      <c r="J118" s="244">
        <v>68.7</v>
      </c>
      <c r="K118" s="244" t="s">
        <v>1252</v>
      </c>
      <c r="L118" s="244" t="s">
        <v>1251</v>
      </c>
      <c r="M118" s="204">
        <v>68.380507090836929</v>
      </c>
      <c r="N118" s="246">
        <v>50</v>
      </c>
      <c r="O118" s="226">
        <v>310</v>
      </c>
    </row>
    <row r="119" spans="1:16" ht="9.9499999999999993" customHeight="1" x14ac:dyDescent="0.15">
      <c r="A119" s="245" t="s">
        <v>468</v>
      </c>
      <c r="B119" s="201" t="s">
        <v>1243</v>
      </c>
      <c r="C119" s="201" t="s">
        <v>962</v>
      </c>
      <c r="D119" s="244">
        <v>2.5099999999999998</v>
      </c>
      <c r="E119" s="244" t="s">
        <v>994</v>
      </c>
      <c r="F119" s="244" t="s">
        <v>1250</v>
      </c>
      <c r="G119" s="244" t="s">
        <v>1249</v>
      </c>
      <c r="H119" s="244" t="s">
        <v>1248</v>
      </c>
      <c r="I119" s="244" t="s">
        <v>1247</v>
      </c>
      <c r="J119" s="244">
        <v>81.599999999999994</v>
      </c>
      <c r="K119" s="244" t="s">
        <v>1246</v>
      </c>
      <c r="L119" s="244" t="s">
        <v>1245</v>
      </c>
      <c r="M119" s="204">
        <v>74.524492618199019</v>
      </c>
      <c r="N119" s="204">
        <v>50</v>
      </c>
      <c r="O119" s="243">
        <v>315</v>
      </c>
    </row>
    <row r="120" spans="1:16" ht="9.9499999999999993" customHeight="1" x14ac:dyDescent="0.15">
      <c r="A120" s="242" t="s">
        <v>1244</v>
      </c>
      <c r="B120" s="240"/>
      <c r="C120" s="240"/>
      <c r="D120" s="241"/>
      <c r="E120" s="240"/>
      <c r="F120" s="240"/>
      <c r="G120" s="240"/>
      <c r="H120" s="240"/>
      <c r="I120" s="240"/>
      <c r="J120" s="240"/>
      <c r="K120" s="240"/>
      <c r="L120" s="240"/>
      <c r="M120" s="239"/>
      <c r="N120" s="239"/>
      <c r="O120" s="238"/>
    </row>
    <row r="121" spans="1:16" ht="9.9499999999999993" customHeight="1" x14ac:dyDescent="0.15">
      <c r="A121" s="201" t="s">
        <v>459</v>
      </c>
      <c r="B121" s="236" t="s">
        <v>1243</v>
      </c>
      <c r="C121" s="235" t="s">
        <v>1242</v>
      </c>
      <c r="D121" s="234">
        <v>3.42</v>
      </c>
      <c r="E121" s="201" t="s">
        <v>994</v>
      </c>
      <c r="F121" s="201" t="s">
        <v>1241</v>
      </c>
      <c r="G121" s="201" t="s">
        <v>1240</v>
      </c>
      <c r="H121" s="201" t="s">
        <v>1239</v>
      </c>
      <c r="I121" s="201" t="s">
        <v>1238</v>
      </c>
      <c r="J121" s="202">
        <v>92.2</v>
      </c>
      <c r="K121" s="201" t="s">
        <v>1237</v>
      </c>
      <c r="L121" s="201" t="s">
        <v>1236</v>
      </c>
      <c r="M121" s="204">
        <v>79.217185635441524</v>
      </c>
      <c r="N121" s="204">
        <v>50</v>
      </c>
      <c r="O121" s="237">
        <v>345</v>
      </c>
    </row>
    <row r="122" spans="1:16" ht="9.9499999999999993" customHeight="1" x14ac:dyDescent="0.15">
      <c r="B122" s="236"/>
      <c r="C122" s="235" t="s">
        <v>962</v>
      </c>
      <c r="D122" s="234">
        <v>3.46</v>
      </c>
      <c r="E122" s="201" t="s">
        <v>994</v>
      </c>
      <c r="F122" s="201" t="s">
        <v>1235</v>
      </c>
      <c r="G122" s="201" t="s">
        <v>1234</v>
      </c>
      <c r="H122" s="201" t="s">
        <v>1233</v>
      </c>
      <c r="I122" s="201" t="s">
        <v>1232</v>
      </c>
      <c r="J122" s="202">
        <v>95</v>
      </c>
      <c r="K122" s="201" t="s">
        <v>1231</v>
      </c>
      <c r="L122" s="201" t="s">
        <v>1230</v>
      </c>
      <c r="M122" s="204">
        <v>80.411053344673945</v>
      </c>
      <c r="N122" s="204">
        <v>50</v>
      </c>
      <c r="O122" s="226">
        <v>318</v>
      </c>
    </row>
    <row r="123" spans="1:16" ht="9.9499999999999993" customHeight="1" x14ac:dyDescent="0.15">
      <c r="B123" s="236"/>
      <c r="C123" s="235" t="s">
        <v>1181</v>
      </c>
      <c r="D123" s="234">
        <v>3.08</v>
      </c>
      <c r="E123" s="201" t="s">
        <v>994</v>
      </c>
      <c r="F123" s="201" t="s">
        <v>1229</v>
      </c>
      <c r="G123" s="201" t="s">
        <v>1228</v>
      </c>
      <c r="H123" s="201" t="s">
        <v>1227</v>
      </c>
      <c r="I123" s="201" t="s">
        <v>1226</v>
      </c>
      <c r="J123" s="202">
        <v>10.9</v>
      </c>
      <c r="K123" s="201" t="s">
        <v>1225</v>
      </c>
      <c r="L123" s="201" t="s">
        <v>1224</v>
      </c>
      <c r="O123" s="226" t="s">
        <v>1067</v>
      </c>
    </row>
    <row r="124" spans="1:16" ht="9.9499999999999993" customHeight="1" x14ac:dyDescent="0.15">
      <c r="A124" s="231" t="s">
        <v>465</v>
      </c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0"/>
      <c r="P124" s="229"/>
    </row>
    <row r="125" spans="1:16" s="220" customFormat="1" ht="9.9499999999999993" customHeight="1" x14ac:dyDescent="0.15">
      <c r="A125" s="220" t="s">
        <v>451</v>
      </c>
      <c r="B125" s="220" t="s">
        <v>1027</v>
      </c>
      <c r="C125" s="220" t="s">
        <v>962</v>
      </c>
      <c r="D125" s="225">
        <v>3.25</v>
      </c>
      <c r="E125" s="220" t="s">
        <v>1026</v>
      </c>
      <c r="F125" s="220" t="s">
        <v>1223</v>
      </c>
      <c r="G125" s="220" t="s">
        <v>1222</v>
      </c>
      <c r="H125" s="220">
        <v>0.2</v>
      </c>
      <c r="I125" s="220" t="s">
        <v>1221</v>
      </c>
      <c r="J125" s="220">
        <v>85.7</v>
      </c>
      <c r="K125" s="220" t="s">
        <v>1206</v>
      </c>
      <c r="L125" s="233" t="s">
        <v>1220</v>
      </c>
      <c r="M125" s="224">
        <v>76.373792952818576</v>
      </c>
      <c r="N125" s="224">
        <v>20</v>
      </c>
      <c r="O125" s="223">
        <v>303.60000000000002</v>
      </c>
      <c r="P125" s="222"/>
    </row>
    <row r="126" spans="1:16" s="220" customFormat="1" ht="9.9499999999999993" customHeight="1" x14ac:dyDescent="0.15">
      <c r="A126" s="220" t="s">
        <v>449</v>
      </c>
      <c r="B126" s="220" t="s">
        <v>1027</v>
      </c>
      <c r="C126" s="220" t="s">
        <v>962</v>
      </c>
      <c r="D126" s="225">
        <v>2.64</v>
      </c>
      <c r="E126" s="220" t="s">
        <v>1026</v>
      </c>
      <c r="F126" s="220" t="s">
        <v>1219</v>
      </c>
      <c r="G126" s="220" t="s">
        <v>1218</v>
      </c>
      <c r="H126" s="220">
        <v>7.0000000000000007E-2</v>
      </c>
      <c r="I126" s="220" t="s">
        <v>1217</v>
      </c>
      <c r="J126" s="220">
        <v>95.9</v>
      </c>
      <c r="K126" s="220" t="s">
        <v>1216</v>
      </c>
      <c r="L126" s="233" t="s">
        <v>1215</v>
      </c>
      <c r="M126" s="224">
        <v>80.791049937477609</v>
      </c>
      <c r="N126" s="224">
        <v>20</v>
      </c>
      <c r="O126" s="223">
        <v>305.3</v>
      </c>
      <c r="P126" s="222"/>
    </row>
    <row r="127" spans="1:16" s="220" customFormat="1" ht="9.9499999999999993" customHeight="1" x14ac:dyDescent="0.15">
      <c r="A127" s="220" t="s">
        <v>447</v>
      </c>
      <c r="B127" s="220" t="s">
        <v>1027</v>
      </c>
      <c r="C127" s="220" t="s">
        <v>1036</v>
      </c>
      <c r="D127" s="225">
        <v>2.27</v>
      </c>
      <c r="E127" s="220" t="s">
        <v>1026</v>
      </c>
      <c r="F127" s="220" t="s">
        <v>1214</v>
      </c>
      <c r="G127" s="220" t="s">
        <v>1213</v>
      </c>
      <c r="H127" s="220">
        <v>7.0000000000000007E-2</v>
      </c>
      <c r="I127" s="220" t="s">
        <v>1212</v>
      </c>
      <c r="J127" s="220">
        <v>63.5</v>
      </c>
      <c r="K127" s="220" t="s">
        <v>1211</v>
      </c>
      <c r="L127" s="233" t="s">
        <v>1210</v>
      </c>
      <c r="M127" s="224">
        <v>65.741681983350574</v>
      </c>
      <c r="N127" s="224">
        <v>20</v>
      </c>
      <c r="O127" s="223">
        <v>323.39999999999998</v>
      </c>
      <c r="P127" s="222"/>
    </row>
    <row r="128" spans="1:16" s="220" customFormat="1" ht="9.9499999999999993" customHeight="1" x14ac:dyDescent="0.15">
      <c r="B128" s="220" t="s">
        <v>1027</v>
      </c>
      <c r="C128" s="220" t="s">
        <v>962</v>
      </c>
      <c r="D128" s="225">
        <v>2.44</v>
      </c>
      <c r="E128" s="220" t="s">
        <v>1026</v>
      </c>
      <c r="F128" s="220" t="s">
        <v>1209</v>
      </c>
      <c r="G128" s="220" t="s">
        <v>1208</v>
      </c>
      <c r="H128" s="220">
        <v>0.47</v>
      </c>
      <c r="I128" s="220" t="s">
        <v>1207</v>
      </c>
      <c r="J128" s="220">
        <v>71.5</v>
      </c>
      <c r="K128" s="220" t="s">
        <v>1206</v>
      </c>
      <c r="L128" s="233" t="s">
        <v>1205</v>
      </c>
      <c r="M128" s="224">
        <v>69.760079916812032</v>
      </c>
      <c r="N128" s="224">
        <v>20</v>
      </c>
      <c r="O128" s="223">
        <v>301.39999999999998</v>
      </c>
      <c r="P128" s="222"/>
    </row>
    <row r="129" spans="1:19" s="220" customFormat="1" ht="9.9499999999999993" customHeight="1" x14ac:dyDescent="0.15">
      <c r="A129" s="220" t="s">
        <v>445</v>
      </c>
      <c r="B129" s="220" t="s">
        <v>1204</v>
      </c>
      <c r="C129" s="220" t="s">
        <v>1036</v>
      </c>
      <c r="D129" s="225">
        <v>11.4</v>
      </c>
      <c r="E129" s="220" t="s">
        <v>1026</v>
      </c>
      <c r="F129" s="220" t="s">
        <v>1203</v>
      </c>
      <c r="G129" s="220" t="s">
        <v>1202</v>
      </c>
      <c r="H129" s="220">
        <v>1.7</v>
      </c>
      <c r="I129" s="220" t="s">
        <v>1201</v>
      </c>
      <c r="J129" s="220">
        <v>98.1</v>
      </c>
      <c r="K129" s="220" t="s">
        <v>1200</v>
      </c>
      <c r="L129" s="233" t="s">
        <v>1199</v>
      </c>
      <c r="M129" s="224">
        <v>81.712491395134933</v>
      </c>
      <c r="N129" s="224">
        <v>20</v>
      </c>
      <c r="O129" s="223">
        <v>330.2</v>
      </c>
      <c r="P129" s="222"/>
    </row>
    <row r="130" spans="1:19" s="220" customFormat="1" ht="9.9499999999999993" customHeight="1" x14ac:dyDescent="0.15">
      <c r="A130" s="220" t="s">
        <v>443</v>
      </c>
      <c r="B130" s="220" t="s">
        <v>1027</v>
      </c>
      <c r="C130" s="220" t="s">
        <v>1036</v>
      </c>
      <c r="D130" s="225">
        <v>2.16</v>
      </c>
      <c r="E130" s="220" t="s">
        <v>1026</v>
      </c>
      <c r="F130" s="220" t="s">
        <v>1198</v>
      </c>
      <c r="G130" s="220" t="s">
        <v>1197</v>
      </c>
      <c r="H130" s="220">
        <v>0.47</v>
      </c>
      <c r="I130" s="220" t="s">
        <v>1196</v>
      </c>
      <c r="J130" s="220">
        <v>97.9</v>
      </c>
      <c r="K130" s="220" t="s">
        <v>1195</v>
      </c>
      <c r="L130" s="233" t="s">
        <v>1194</v>
      </c>
      <c r="M130" s="224">
        <v>81.629153799362641</v>
      </c>
      <c r="N130" s="224">
        <v>20</v>
      </c>
      <c r="O130" s="223">
        <v>330.2</v>
      </c>
      <c r="P130" s="222"/>
    </row>
    <row r="131" spans="1:19" ht="9.9499999999999993" customHeight="1" x14ac:dyDescent="0.2">
      <c r="C131" s="201" t="s">
        <v>1181</v>
      </c>
      <c r="D131" s="205">
        <v>15.6</v>
      </c>
      <c r="E131" s="201" t="s">
        <v>994</v>
      </c>
      <c r="F131" s="201" t="s">
        <v>1193</v>
      </c>
      <c r="G131" s="201" t="s">
        <v>1192</v>
      </c>
      <c r="H131" s="201" t="s">
        <v>1191</v>
      </c>
      <c r="I131" s="201" t="s">
        <v>1190</v>
      </c>
      <c r="J131" s="201" t="s">
        <v>1189</v>
      </c>
      <c r="K131" s="201" t="s">
        <v>1188</v>
      </c>
      <c r="L131" s="232" t="s">
        <v>1187</v>
      </c>
      <c r="O131" s="226"/>
    </row>
    <row r="132" spans="1:19" ht="9.9499999999999993" customHeight="1" x14ac:dyDescent="0.15">
      <c r="C132" s="201" t="s">
        <v>1181</v>
      </c>
      <c r="G132" s="201" t="s">
        <v>1186</v>
      </c>
      <c r="H132" s="201" t="s">
        <v>1185</v>
      </c>
      <c r="I132" s="201" t="s">
        <v>1184</v>
      </c>
      <c r="J132" s="201" t="s">
        <v>1183</v>
      </c>
      <c r="K132" s="201" t="s">
        <v>1182</v>
      </c>
      <c r="L132" s="232"/>
      <c r="M132" s="204">
        <v>264</v>
      </c>
      <c r="N132" s="204">
        <v>20</v>
      </c>
      <c r="O132" s="226">
        <v>264</v>
      </c>
    </row>
    <row r="133" spans="1:19" ht="9.9499999999999993" customHeight="1" x14ac:dyDescent="0.15">
      <c r="C133" s="201" t="s">
        <v>1181</v>
      </c>
      <c r="G133" s="201" t="s">
        <v>1180</v>
      </c>
      <c r="H133" s="201" t="s">
        <v>991</v>
      </c>
      <c r="I133" s="201" t="s">
        <v>1179</v>
      </c>
      <c r="J133" s="201" t="s">
        <v>1178</v>
      </c>
      <c r="K133" s="201" t="s">
        <v>1177</v>
      </c>
      <c r="L133" s="232"/>
      <c r="O133" s="226"/>
    </row>
    <row r="134" spans="1:19" s="220" customFormat="1" ht="9.9499999999999993" customHeight="1" x14ac:dyDescent="0.15">
      <c r="A134" s="220" t="s">
        <v>440</v>
      </c>
      <c r="B134" s="220" t="s">
        <v>1027</v>
      </c>
      <c r="C134" s="220" t="s">
        <v>1036</v>
      </c>
      <c r="D134" s="225">
        <v>2.96</v>
      </c>
      <c r="E134" s="220" t="s">
        <v>1026</v>
      </c>
      <c r="F134" s="220" t="s">
        <v>1176</v>
      </c>
      <c r="G134" s="220" t="s">
        <v>1175</v>
      </c>
      <c r="H134" s="220">
        <v>2.9</v>
      </c>
      <c r="I134" s="220" t="s">
        <v>1174</v>
      </c>
      <c r="J134" s="220">
        <v>88.9</v>
      </c>
      <c r="K134" s="220" t="s">
        <v>1173</v>
      </c>
      <c r="L134" s="220" t="s">
        <v>1172</v>
      </c>
      <c r="M134" s="224">
        <v>77.786607137732915</v>
      </c>
      <c r="N134" s="220" t="s">
        <v>1171</v>
      </c>
      <c r="O134" s="223">
        <v>304.3</v>
      </c>
      <c r="P134" s="222"/>
      <c r="S134" s="221"/>
    </row>
    <row r="135" spans="1:19" s="228" customFormat="1" ht="9.9499999999999993" customHeight="1" x14ac:dyDescent="0.15">
      <c r="A135" s="231" t="s">
        <v>436</v>
      </c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0"/>
      <c r="P135" s="229"/>
    </row>
    <row r="136" spans="1:19" s="220" customFormat="1" ht="9.9499999999999993" customHeight="1" x14ac:dyDescent="0.15">
      <c r="A136" s="220" t="s">
        <v>423</v>
      </c>
      <c r="B136" s="220" t="s">
        <v>996</v>
      </c>
      <c r="C136" s="220" t="s">
        <v>962</v>
      </c>
      <c r="D136" s="225">
        <v>2.66</v>
      </c>
      <c r="E136" s="220" t="s">
        <v>1026</v>
      </c>
      <c r="F136" s="220" t="s">
        <v>1170</v>
      </c>
      <c r="G136" s="220" t="s">
        <v>1169</v>
      </c>
      <c r="H136" s="220">
        <v>2</v>
      </c>
      <c r="I136" s="220" t="s">
        <v>1168</v>
      </c>
      <c r="J136" s="220">
        <v>88.7</v>
      </c>
      <c r="K136" s="220" t="s">
        <v>1167</v>
      </c>
      <c r="L136" s="220" t="s">
        <v>1166</v>
      </c>
      <c r="M136" s="224">
        <v>77.699058874609278</v>
      </c>
      <c r="N136" s="220" t="s">
        <v>986</v>
      </c>
      <c r="O136" s="223">
        <v>319.39999999999998</v>
      </c>
      <c r="P136" s="222"/>
      <c r="S136" s="221"/>
    </row>
    <row r="137" spans="1:19" s="220" customFormat="1" ht="9.9499999999999993" customHeight="1" x14ac:dyDescent="0.15">
      <c r="A137" s="220" t="s">
        <v>420</v>
      </c>
      <c r="B137" s="220" t="s">
        <v>1027</v>
      </c>
      <c r="C137" s="220" t="s">
        <v>1036</v>
      </c>
      <c r="D137" s="225">
        <v>2.11</v>
      </c>
      <c r="E137" s="220" t="s">
        <v>1026</v>
      </c>
      <c r="F137" s="220" t="s">
        <v>1165</v>
      </c>
      <c r="G137" s="220" t="s">
        <v>1164</v>
      </c>
      <c r="H137" s="220">
        <v>0.69</v>
      </c>
      <c r="I137" s="220" t="s">
        <v>1163</v>
      </c>
      <c r="J137" s="220">
        <v>83</v>
      </c>
      <c r="K137" s="220" t="s">
        <v>1162</v>
      </c>
      <c r="L137" s="220" t="s">
        <v>1161</v>
      </c>
      <c r="M137" s="224">
        <v>75.161077027940479</v>
      </c>
      <c r="N137" s="220" t="s">
        <v>986</v>
      </c>
      <c r="O137" s="223">
        <v>345.2</v>
      </c>
      <c r="P137" s="222"/>
      <c r="S137" s="221"/>
    </row>
    <row r="138" spans="1:19" s="220" customFormat="1" ht="9.9499999999999993" customHeight="1" x14ac:dyDescent="0.15">
      <c r="A138" s="220" t="s">
        <v>398</v>
      </c>
      <c r="B138" s="220" t="s">
        <v>1027</v>
      </c>
      <c r="C138" s="220" t="s">
        <v>962</v>
      </c>
      <c r="D138" s="225">
        <v>2.33</v>
      </c>
      <c r="E138" s="220" t="s">
        <v>1026</v>
      </c>
      <c r="F138" s="220" t="s">
        <v>1160</v>
      </c>
      <c r="G138" s="220" t="s">
        <v>1159</v>
      </c>
      <c r="H138" s="220">
        <v>0.6</v>
      </c>
      <c r="I138" s="220" t="s">
        <v>1158</v>
      </c>
      <c r="J138" s="220">
        <v>36.5</v>
      </c>
      <c r="K138" s="220" t="s">
        <v>1157</v>
      </c>
      <c r="L138" s="220" t="s">
        <v>1156</v>
      </c>
      <c r="M138" s="224">
        <v>49.842564641077615</v>
      </c>
      <c r="N138" s="220" t="s">
        <v>986</v>
      </c>
      <c r="O138" s="223">
        <v>307.10000000000002</v>
      </c>
      <c r="P138" s="222"/>
      <c r="S138" s="221"/>
    </row>
    <row r="139" spans="1:19" s="220" customFormat="1" ht="9.9499999999999993" customHeight="1" x14ac:dyDescent="0.15">
      <c r="A139" s="220" t="s">
        <v>395</v>
      </c>
      <c r="B139" s="220" t="s">
        <v>1027</v>
      </c>
      <c r="C139" s="220" t="s">
        <v>962</v>
      </c>
      <c r="D139" s="225">
        <v>2.68</v>
      </c>
      <c r="E139" s="220" t="s">
        <v>1026</v>
      </c>
      <c r="F139" s="220" t="s">
        <v>1155</v>
      </c>
      <c r="G139" s="220" t="s">
        <v>1154</v>
      </c>
      <c r="H139" s="220">
        <v>0.51</v>
      </c>
      <c r="I139" s="220" t="s">
        <v>1153</v>
      </c>
      <c r="J139" s="220">
        <v>95.6</v>
      </c>
      <c r="K139" s="220" t="s">
        <v>1152</v>
      </c>
      <c r="L139" s="220" t="s">
        <v>1151</v>
      </c>
      <c r="M139" s="224">
        <v>80.664583306430089</v>
      </c>
      <c r="N139" s="220" t="s">
        <v>956</v>
      </c>
      <c r="O139" s="223">
        <v>317.89999999999998</v>
      </c>
      <c r="P139" s="222"/>
      <c r="S139" s="221"/>
    </row>
    <row r="140" spans="1:19" s="220" customFormat="1" ht="9.9499999999999993" customHeight="1" x14ac:dyDescent="0.15">
      <c r="A140" s="220" t="s">
        <v>389</v>
      </c>
      <c r="B140" s="220" t="s">
        <v>1027</v>
      </c>
      <c r="C140" s="220" t="s">
        <v>1135</v>
      </c>
      <c r="D140" s="225">
        <v>2.91</v>
      </c>
      <c r="E140" s="220" t="s">
        <v>1026</v>
      </c>
      <c r="F140" s="220" t="s">
        <v>1150</v>
      </c>
      <c r="G140" s="220" t="s">
        <v>1149</v>
      </c>
      <c r="H140" s="220">
        <v>0.72</v>
      </c>
      <c r="I140" s="220" t="s">
        <v>1148</v>
      </c>
      <c r="J140" s="220">
        <v>60</v>
      </c>
      <c r="K140" s="220" t="s">
        <v>1147</v>
      </c>
      <c r="L140" s="220" t="s">
        <v>1146</v>
      </c>
      <c r="M140" s="224">
        <v>63.904225212422375</v>
      </c>
      <c r="N140" s="220" t="s">
        <v>956</v>
      </c>
      <c r="O140" s="223">
        <v>311.3</v>
      </c>
      <c r="P140" s="222"/>
      <c r="S140" s="221"/>
    </row>
    <row r="141" spans="1:19" s="220" customFormat="1" ht="9.9499999999999993" customHeight="1" x14ac:dyDescent="0.15">
      <c r="B141" s="220" t="s">
        <v>1027</v>
      </c>
      <c r="C141" s="220" t="s">
        <v>1129</v>
      </c>
      <c r="D141" s="225"/>
      <c r="F141" s="220" t="s">
        <v>1145</v>
      </c>
      <c r="G141" s="220" t="s">
        <v>1144</v>
      </c>
      <c r="H141" s="220">
        <v>0.24</v>
      </c>
      <c r="I141" s="220" t="s">
        <v>1143</v>
      </c>
      <c r="J141" s="220">
        <v>32</v>
      </c>
      <c r="K141" s="220" t="s">
        <v>1142</v>
      </c>
      <c r="L141" s="220" t="s">
        <v>1141</v>
      </c>
      <c r="M141" s="224">
        <v>46.669047558312137</v>
      </c>
      <c r="N141" s="220" t="s">
        <v>956</v>
      </c>
      <c r="O141" s="223">
        <v>303</v>
      </c>
      <c r="P141" s="222"/>
      <c r="S141" s="221"/>
    </row>
    <row r="142" spans="1:19" s="220" customFormat="1" ht="9.9499999999999993" customHeight="1" x14ac:dyDescent="0.15">
      <c r="A142" s="220" t="s">
        <v>382</v>
      </c>
      <c r="B142" s="220" t="s">
        <v>1027</v>
      </c>
      <c r="C142" s="220" t="s">
        <v>962</v>
      </c>
      <c r="D142" s="225">
        <v>3.01</v>
      </c>
      <c r="E142" s="220" t="s">
        <v>1026</v>
      </c>
      <c r="F142" s="220" t="s">
        <v>1140</v>
      </c>
      <c r="G142" s="220" t="s">
        <v>1139</v>
      </c>
      <c r="H142" s="220">
        <v>2.5</v>
      </c>
      <c r="I142" s="220" t="s">
        <v>1138</v>
      </c>
      <c r="J142" s="220">
        <v>79.599999999999994</v>
      </c>
      <c r="K142" s="220" t="s">
        <v>1137</v>
      </c>
      <c r="L142" s="220" t="s">
        <v>1136</v>
      </c>
      <c r="M142" s="224">
        <v>73.605536476545026</v>
      </c>
      <c r="N142" s="220" t="s">
        <v>956</v>
      </c>
      <c r="O142" s="223">
        <v>315.39999999999998</v>
      </c>
      <c r="P142" s="222"/>
      <c r="S142" s="221"/>
    </row>
    <row r="143" spans="1:19" s="220" customFormat="1" ht="9.9499999999999993" customHeight="1" x14ac:dyDescent="0.15">
      <c r="A143" s="220" t="s">
        <v>379</v>
      </c>
      <c r="B143" s="220" t="s">
        <v>1027</v>
      </c>
      <c r="C143" s="220" t="s">
        <v>1135</v>
      </c>
      <c r="D143" s="225">
        <v>4.1900000000000004</v>
      </c>
      <c r="E143" s="220" t="s">
        <v>1026</v>
      </c>
      <c r="F143" s="220" t="s">
        <v>1134</v>
      </c>
      <c r="G143" s="220" t="s">
        <v>1133</v>
      </c>
      <c r="H143" s="220">
        <v>7.0000000000000007E-2</v>
      </c>
      <c r="I143" s="220" t="s">
        <v>1132</v>
      </c>
      <c r="J143" s="220">
        <v>37</v>
      </c>
      <c r="K143" s="220" t="s">
        <v>1131</v>
      </c>
      <c r="L143" s="220" t="s">
        <v>1130</v>
      </c>
      <c r="M143" s="224">
        <v>50.182790874960311</v>
      </c>
      <c r="N143" s="220" t="s">
        <v>956</v>
      </c>
      <c r="O143" s="223">
        <v>304.60000000000002</v>
      </c>
      <c r="P143" s="222"/>
      <c r="S143" s="221"/>
    </row>
    <row r="144" spans="1:19" s="220" customFormat="1" ht="9.9499999999999993" customHeight="1" x14ac:dyDescent="0.15">
      <c r="B144" s="220" t="s">
        <v>1027</v>
      </c>
      <c r="C144" s="220" t="s">
        <v>1129</v>
      </c>
      <c r="D144" s="225"/>
      <c r="F144" s="220" t="s">
        <v>1128</v>
      </c>
      <c r="G144" s="220" t="s">
        <v>1127</v>
      </c>
      <c r="H144" s="220">
        <v>0.46</v>
      </c>
      <c r="I144" s="220" t="s">
        <v>1126</v>
      </c>
      <c r="J144" s="220">
        <v>43</v>
      </c>
      <c r="K144" s="220" t="s">
        <v>1125</v>
      </c>
      <c r="L144" s="220" t="s">
        <v>1124</v>
      </c>
      <c r="M144" s="224" t="s">
        <v>1123</v>
      </c>
      <c r="N144" s="220" t="s">
        <v>956</v>
      </c>
      <c r="O144" s="223">
        <v>287.60000000000002</v>
      </c>
      <c r="P144" s="222"/>
      <c r="S144" s="221"/>
    </row>
    <row r="145" spans="1:19" s="220" customFormat="1" ht="9.9499999999999993" customHeight="1" x14ac:dyDescent="0.15">
      <c r="A145" s="227">
        <v>68240</v>
      </c>
      <c r="B145" s="220" t="s">
        <v>1027</v>
      </c>
      <c r="C145" s="220" t="s">
        <v>962</v>
      </c>
      <c r="D145" s="225">
        <v>1.76</v>
      </c>
      <c r="E145" s="220" t="s">
        <v>1026</v>
      </c>
      <c r="F145" s="220" t="s">
        <v>1122</v>
      </c>
      <c r="G145" s="220" t="s">
        <v>1121</v>
      </c>
      <c r="H145" s="220">
        <v>0.21</v>
      </c>
      <c r="I145" s="220" t="s">
        <v>1120</v>
      </c>
      <c r="J145" s="220">
        <v>79</v>
      </c>
      <c r="K145" s="220" t="s">
        <v>1119</v>
      </c>
      <c r="L145" s="220" t="s">
        <v>1118</v>
      </c>
      <c r="M145" s="224">
        <v>73.327603942853614</v>
      </c>
      <c r="N145" s="220" t="s">
        <v>956</v>
      </c>
      <c r="O145" s="223">
        <v>315</v>
      </c>
      <c r="P145" s="222"/>
      <c r="S145" s="221"/>
    </row>
    <row r="146" spans="1:19" s="220" customFormat="1" ht="9.9499999999999993" customHeight="1" x14ac:dyDescent="0.15">
      <c r="A146" s="220" t="s">
        <v>375</v>
      </c>
      <c r="B146" s="220" t="s">
        <v>1027</v>
      </c>
      <c r="C146" s="220" t="s">
        <v>962</v>
      </c>
      <c r="D146" s="225">
        <v>2.75</v>
      </c>
      <c r="E146" s="220" t="s">
        <v>1026</v>
      </c>
      <c r="F146" s="220" t="s">
        <v>1117</v>
      </c>
      <c r="G146" s="220" t="s">
        <v>1116</v>
      </c>
      <c r="H146" s="220">
        <v>0.19</v>
      </c>
      <c r="I146" s="220" t="s">
        <v>1115</v>
      </c>
      <c r="J146" s="220">
        <v>95</v>
      </c>
      <c r="K146" s="220" t="s">
        <v>1114</v>
      </c>
      <c r="L146" s="220" t="s">
        <v>1113</v>
      </c>
      <c r="M146" s="224">
        <v>80.411053344673945</v>
      </c>
      <c r="N146" s="220" t="s">
        <v>956</v>
      </c>
      <c r="O146" s="223">
        <v>317.5</v>
      </c>
      <c r="P146" s="222"/>
      <c r="S146" s="221"/>
    </row>
    <row r="147" spans="1:19" s="220" customFormat="1" ht="9.9499999999999993" customHeight="1" x14ac:dyDescent="0.15">
      <c r="A147" s="220" t="s">
        <v>365</v>
      </c>
      <c r="B147" s="220" t="s">
        <v>1027</v>
      </c>
      <c r="C147" s="220" t="s">
        <v>962</v>
      </c>
      <c r="D147" s="225">
        <v>2.1</v>
      </c>
      <c r="E147" s="220" t="s">
        <v>1026</v>
      </c>
      <c r="F147" s="220" t="s">
        <v>1112</v>
      </c>
      <c r="G147" s="220" t="s">
        <v>1111</v>
      </c>
      <c r="H147" s="220">
        <v>0.37</v>
      </c>
      <c r="I147" s="220" t="s">
        <v>1110</v>
      </c>
      <c r="J147" s="220">
        <v>87</v>
      </c>
      <c r="K147" s="220" t="s">
        <v>1109</v>
      </c>
      <c r="L147" s="220" t="s">
        <v>1108</v>
      </c>
      <c r="M147" s="224">
        <v>76.950877187982726</v>
      </c>
      <c r="N147" s="220" t="s">
        <v>956</v>
      </c>
      <c r="O147" s="223">
        <v>316.5</v>
      </c>
      <c r="P147" s="222"/>
      <c r="S147" s="221"/>
    </row>
    <row r="148" spans="1:19" s="220" customFormat="1" ht="9.9499999999999993" customHeight="1" x14ac:dyDescent="0.15">
      <c r="A148" s="220" t="s">
        <v>363</v>
      </c>
      <c r="B148" s="220" t="s">
        <v>1027</v>
      </c>
      <c r="C148" s="220" t="s">
        <v>1036</v>
      </c>
      <c r="D148" s="225">
        <v>16.100000000000001</v>
      </c>
      <c r="E148" s="220" t="s">
        <v>1026</v>
      </c>
      <c r="F148" s="220" t="s">
        <v>1107</v>
      </c>
      <c r="G148" s="220" t="s">
        <v>1106</v>
      </c>
      <c r="H148" s="220">
        <v>0.44</v>
      </c>
      <c r="I148" s="220" t="s">
        <v>1105</v>
      </c>
      <c r="J148" s="220">
        <v>97</v>
      </c>
      <c r="K148" s="220" t="s">
        <v>1104</v>
      </c>
      <c r="L148" s="220" t="s">
        <v>1103</v>
      </c>
      <c r="M148" s="224">
        <v>81.253076864817871</v>
      </c>
      <c r="N148" s="220" t="s">
        <v>956</v>
      </c>
      <c r="O148" s="223">
        <v>344.8</v>
      </c>
      <c r="P148" s="222"/>
      <c r="S148" s="221"/>
    </row>
    <row r="149" spans="1:19" s="220" customFormat="1" ht="9.9499999999999993" customHeight="1" x14ac:dyDescent="0.15">
      <c r="A149" s="220" t="s">
        <v>361</v>
      </c>
      <c r="B149" s="220" t="s">
        <v>1027</v>
      </c>
      <c r="C149" s="220" t="s">
        <v>1036</v>
      </c>
      <c r="D149" s="225">
        <v>11.5</v>
      </c>
      <c r="E149" s="220" t="s">
        <v>1026</v>
      </c>
      <c r="F149" s="220" t="s">
        <v>1102</v>
      </c>
      <c r="G149" s="220" t="s">
        <v>1101</v>
      </c>
      <c r="H149" s="220">
        <v>0.97</v>
      </c>
      <c r="I149" s="220" t="s">
        <v>1100</v>
      </c>
      <c r="J149" s="220">
        <v>98</v>
      </c>
      <c r="K149" s="220" t="s">
        <v>1099</v>
      </c>
      <c r="L149" s="220" t="s">
        <v>1098</v>
      </c>
      <c r="M149" s="224">
        <v>81.670833227046245</v>
      </c>
      <c r="N149" s="220" t="s">
        <v>557</v>
      </c>
      <c r="O149" s="223">
        <v>341.5</v>
      </c>
      <c r="P149" s="222"/>
      <c r="S149" s="221"/>
    </row>
    <row r="150" spans="1:19" s="220" customFormat="1" ht="9.9499999999999993" customHeight="1" x14ac:dyDescent="0.15">
      <c r="B150" s="220" t="s">
        <v>1027</v>
      </c>
      <c r="C150" s="220" t="s">
        <v>962</v>
      </c>
      <c r="D150" s="225" t="s">
        <v>1097</v>
      </c>
      <c r="E150" s="220" t="s">
        <v>1026</v>
      </c>
      <c r="F150" s="220" t="s">
        <v>1096</v>
      </c>
      <c r="G150" s="220" t="s">
        <v>1095</v>
      </c>
      <c r="H150" s="220">
        <v>1.9</v>
      </c>
      <c r="I150" s="220" t="s">
        <v>1094</v>
      </c>
      <c r="J150" s="220">
        <v>95</v>
      </c>
      <c r="K150" s="220" t="s">
        <v>1093</v>
      </c>
      <c r="L150" s="220" t="s">
        <v>1092</v>
      </c>
      <c r="M150" s="224">
        <v>80.411053344673945</v>
      </c>
      <c r="N150" s="220" t="s">
        <v>557</v>
      </c>
      <c r="O150" s="223">
        <v>303.39999999999998</v>
      </c>
      <c r="P150" s="222"/>
      <c r="S150" s="221"/>
    </row>
    <row r="151" spans="1:19" s="220" customFormat="1" ht="9.9499999999999993" customHeight="1" x14ac:dyDescent="0.15">
      <c r="A151" s="220" t="s">
        <v>357</v>
      </c>
      <c r="B151" s="220" t="s">
        <v>1027</v>
      </c>
      <c r="C151" s="220" t="s">
        <v>1036</v>
      </c>
      <c r="D151" s="225">
        <v>2.73</v>
      </c>
      <c r="E151" s="220" t="s">
        <v>1026</v>
      </c>
      <c r="F151" s="220" t="s">
        <v>1091</v>
      </c>
      <c r="G151" s="220" t="s">
        <v>1090</v>
      </c>
      <c r="H151" s="220">
        <v>0.37</v>
      </c>
      <c r="I151" s="220" t="s">
        <v>1089</v>
      </c>
      <c r="J151" s="220">
        <v>99.7</v>
      </c>
      <c r="K151" s="220" t="s">
        <v>1088</v>
      </c>
      <c r="L151" s="220" t="s">
        <v>1087</v>
      </c>
      <c r="M151" s="224">
        <v>82.376157048019678</v>
      </c>
      <c r="N151" s="220" t="s">
        <v>557</v>
      </c>
      <c r="O151" s="223">
        <v>341.5</v>
      </c>
      <c r="P151" s="222"/>
      <c r="S151" s="221"/>
    </row>
    <row r="152" spans="1:19" s="220" customFormat="1" ht="9.9499999999999993" customHeight="1" x14ac:dyDescent="0.15">
      <c r="B152" s="220" t="s">
        <v>1027</v>
      </c>
      <c r="C152" s="220" t="s">
        <v>962</v>
      </c>
      <c r="D152" s="225">
        <v>4.97</v>
      </c>
      <c r="E152" s="220" t="s">
        <v>1026</v>
      </c>
      <c r="F152" s="220" t="s">
        <v>1086</v>
      </c>
      <c r="G152" s="220" t="s">
        <v>1086</v>
      </c>
      <c r="H152" s="220">
        <v>0.25</v>
      </c>
      <c r="I152" s="220" t="s">
        <v>1085</v>
      </c>
      <c r="J152" s="220">
        <v>85</v>
      </c>
      <c r="K152" s="220" t="s">
        <v>1084</v>
      </c>
      <c r="L152" s="220" t="s">
        <v>1083</v>
      </c>
      <c r="M152" s="224">
        <v>76.061241772666321</v>
      </c>
      <c r="N152" s="220" t="s">
        <v>557</v>
      </c>
      <c r="O152" s="223">
        <v>313</v>
      </c>
      <c r="P152" s="222"/>
      <c r="S152" s="221"/>
    </row>
    <row r="153" spans="1:19" s="220" customFormat="1" ht="9.9499999999999993" customHeight="1" x14ac:dyDescent="0.15">
      <c r="A153" s="220" t="s">
        <v>351</v>
      </c>
      <c r="B153" s="220" t="s">
        <v>1027</v>
      </c>
      <c r="C153" s="220" t="s">
        <v>962</v>
      </c>
      <c r="D153" s="225">
        <v>2.87</v>
      </c>
      <c r="E153" s="220" t="s">
        <v>1026</v>
      </c>
      <c r="F153" s="220" t="s">
        <v>1082</v>
      </c>
      <c r="G153" s="220" t="s">
        <v>1081</v>
      </c>
      <c r="H153" s="220">
        <v>0.17</v>
      </c>
      <c r="I153" s="220" t="s">
        <v>1080</v>
      </c>
      <c r="J153" s="220">
        <v>91.7</v>
      </c>
      <c r="K153" s="220" t="s">
        <v>1079</v>
      </c>
      <c r="L153" s="220" t="s">
        <v>1078</v>
      </c>
      <c r="M153" s="224">
        <v>79.002096491169141</v>
      </c>
      <c r="N153" s="220" t="s">
        <v>557</v>
      </c>
      <c r="O153" s="223">
        <v>314.10000000000002</v>
      </c>
      <c r="P153" s="222"/>
      <c r="S153" s="221"/>
    </row>
    <row r="154" spans="1:19" s="220" customFormat="1" ht="9.9499999999999993" customHeight="1" x14ac:dyDescent="0.15">
      <c r="A154" s="220" t="s">
        <v>349</v>
      </c>
      <c r="B154" s="220" t="s">
        <v>1027</v>
      </c>
      <c r="C154" s="220" t="s">
        <v>962</v>
      </c>
      <c r="D154" s="225">
        <v>2.2000000000000002</v>
      </c>
      <c r="E154" s="220" t="s">
        <v>1026</v>
      </c>
      <c r="F154" s="220" t="s">
        <v>1077</v>
      </c>
      <c r="G154" s="220" t="s">
        <v>1076</v>
      </c>
      <c r="H154" s="220">
        <v>12</v>
      </c>
      <c r="I154" s="220" t="s">
        <v>1075</v>
      </c>
      <c r="J154" s="220">
        <v>97</v>
      </c>
      <c r="K154" s="220" t="s">
        <v>1074</v>
      </c>
      <c r="L154" s="220" t="s">
        <v>1073</v>
      </c>
      <c r="M154" s="224">
        <v>81.253076864817871</v>
      </c>
      <c r="N154" s="220" t="s">
        <v>557</v>
      </c>
      <c r="O154" s="223">
        <v>314.8</v>
      </c>
      <c r="P154" s="222"/>
      <c r="S154" s="221"/>
    </row>
    <row r="155" spans="1:19" s="220" customFormat="1" ht="9.9499999999999993" customHeight="1" x14ac:dyDescent="0.15">
      <c r="A155" s="220" t="s">
        <v>342</v>
      </c>
      <c r="B155" s="220" t="s">
        <v>1027</v>
      </c>
      <c r="C155" s="220" t="s">
        <v>962</v>
      </c>
      <c r="D155" s="225">
        <v>7.7</v>
      </c>
      <c r="E155" s="220" t="s">
        <v>1026</v>
      </c>
      <c r="F155" s="220" t="s">
        <v>1072</v>
      </c>
      <c r="G155" s="220" t="s">
        <v>1071</v>
      </c>
      <c r="H155" s="220">
        <v>4</v>
      </c>
      <c r="I155" s="220" t="s">
        <v>1070</v>
      </c>
      <c r="J155" s="220">
        <v>96</v>
      </c>
      <c r="K155" s="220" t="s">
        <v>1069</v>
      </c>
      <c r="L155" s="220" t="s">
        <v>1068</v>
      </c>
      <c r="M155" s="224">
        <v>80.833161511844878</v>
      </c>
      <c r="N155" s="220" t="s">
        <v>557</v>
      </c>
      <c r="O155" s="223">
        <v>314.8</v>
      </c>
      <c r="P155" s="222"/>
      <c r="S155" s="221"/>
    </row>
    <row r="156" spans="1:19" ht="9.9499999999999993" customHeight="1" x14ac:dyDescent="0.2">
      <c r="A156" s="201" t="s">
        <v>338</v>
      </c>
      <c r="B156" s="201" t="s">
        <v>1051</v>
      </c>
      <c r="C156" s="201" t="s">
        <v>962</v>
      </c>
      <c r="D156" s="205">
        <v>26.8</v>
      </c>
      <c r="E156" s="201" t="s">
        <v>1067</v>
      </c>
      <c r="F156" s="201" t="s">
        <v>1066</v>
      </c>
      <c r="G156" s="201" t="s">
        <v>1065</v>
      </c>
      <c r="H156" s="201" t="s">
        <v>1064</v>
      </c>
      <c r="I156" s="201" t="s">
        <v>1063</v>
      </c>
      <c r="J156" s="201" t="s">
        <v>1062</v>
      </c>
      <c r="K156" s="201" t="s">
        <v>1061</v>
      </c>
      <c r="L156" s="201" t="s">
        <v>1060</v>
      </c>
      <c r="M156" s="204">
        <v>81</v>
      </c>
      <c r="N156" s="201" t="s">
        <v>557</v>
      </c>
      <c r="O156" s="226">
        <v>315</v>
      </c>
      <c r="S156" s="203"/>
    </row>
    <row r="157" spans="1:19" s="220" customFormat="1" ht="9.9499999999999993" customHeight="1" x14ac:dyDescent="0.15">
      <c r="A157" s="220" t="s">
        <v>335</v>
      </c>
      <c r="B157" s="220" t="s">
        <v>1027</v>
      </c>
      <c r="C157" s="220" t="s">
        <v>1036</v>
      </c>
      <c r="D157" s="225" t="s">
        <v>1059</v>
      </c>
      <c r="E157" s="220" t="s">
        <v>994</v>
      </c>
      <c r="F157" s="220" t="s">
        <v>1058</v>
      </c>
      <c r="G157" s="220" t="s">
        <v>1057</v>
      </c>
      <c r="H157" s="220" t="s">
        <v>1056</v>
      </c>
      <c r="I157" s="220" t="s">
        <v>1055</v>
      </c>
      <c r="J157" s="220" t="s">
        <v>1054</v>
      </c>
      <c r="K157" s="220" t="s">
        <v>1053</v>
      </c>
      <c r="L157" s="220" t="s">
        <v>1052</v>
      </c>
      <c r="M157" s="224">
        <v>80.4956520564931</v>
      </c>
      <c r="N157" s="220" t="s">
        <v>557</v>
      </c>
      <c r="O157" s="223">
        <v>340.6</v>
      </c>
      <c r="P157" s="222"/>
      <c r="S157" s="221"/>
    </row>
    <row r="158" spans="1:19" s="220" customFormat="1" ht="9.9499999999999993" customHeight="1" x14ac:dyDescent="0.15">
      <c r="A158" s="220" t="s">
        <v>324</v>
      </c>
      <c r="B158" s="220" t="s">
        <v>1051</v>
      </c>
      <c r="C158" s="220" t="s">
        <v>962</v>
      </c>
      <c r="D158" s="225" t="s">
        <v>1050</v>
      </c>
      <c r="E158" s="220" t="s">
        <v>994</v>
      </c>
      <c r="F158" s="220" t="s">
        <v>1049</v>
      </c>
      <c r="G158" s="220" t="s">
        <v>1048</v>
      </c>
      <c r="H158" s="220" t="s">
        <v>1047</v>
      </c>
      <c r="I158" s="220" t="s">
        <v>1046</v>
      </c>
      <c r="J158" s="220" t="s">
        <v>1030</v>
      </c>
      <c r="K158" s="220" t="s">
        <v>1045</v>
      </c>
      <c r="L158" s="220" t="s">
        <v>1044</v>
      </c>
      <c r="M158" s="224">
        <v>81.670833227046245</v>
      </c>
      <c r="N158" s="220" t="s">
        <v>557</v>
      </c>
      <c r="O158" s="223">
        <v>315.10000000000002</v>
      </c>
      <c r="P158" s="222"/>
      <c r="S158" s="221"/>
    </row>
    <row r="159" spans="1:19" s="220" customFormat="1" ht="9.9499999999999993" customHeight="1" x14ac:dyDescent="0.15">
      <c r="A159" s="220" t="s">
        <v>319</v>
      </c>
      <c r="B159" s="220" t="s">
        <v>1027</v>
      </c>
      <c r="C159" s="220" t="s">
        <v>962</v>
      </c>
      <c r="D159" s="225" t="s">
        <v>1043</v>
      </c>
      <c r="E159" s="220" t="s">
        <v>994</v>
      </c>
      <c r="F159" s="220" t="s">
        <v>1042</v>
      </c>
      <c r="G159" s="220" t="s">
        <v>1041</v>
      </c>
      <c r="H159" s="220" t="s">
        <v>1040</v>
      </c>
      <c r="I159" s="220" t="s">
        <v>1039</v>
      </c>
      <c r="J159" s="220" t="s">
        <v>1030</v>
      </c>
      <c r="K159" s="220" t="s">
        <v>1038</v>
      </c>
      <c r="L159" s="220" t="s">
        <v>1037</v>
      </c>
      <c r="M159" s="224">
        <v>81.670833227046245</v>
      </c>
      <c r="N159" s="220" t="s">
        <v>557</v>
      </c>
      <c r="O159" s="223">
        <v>315.10000000000002</v>
      </c>
      <c r="P159" s="222"/>
      <c r="S159" s="221"/>
    </row>
    <row r="160" spans="1:19" s="220" customFormat="1" ht="9.9499999999999993" customHeight="1" x14ac:dyDescent="0.15">
      <c r="A160" s="220" t="s">
        <v>313</v>
      </c>
      <c r="B160" s="220" t="s">
        <v>1027</v>
      </c>
      <c r="C160" s="220" t="s">
        <v>1036</v>
      </c>
      <c r="D160" s="225" t="s">
        <v>1035</v>
      </c>
      <c r="E160" s="220" t="s">
        <v>994</v>
      </c>
      <c r="F160" s="220" t="s">
        <v>1034</v>
      </c>
      <c r="G160" s="220" t="s">
        <v>1033</v>
      </c>
      <c r="H160" s="220" t="s">
        <v>1032</v>
      </c>
      <c r="I160" s="220" t="s">
        <v>1031</v>
      </c>
      <c r="J160" s="220" t="s">
        <v>1030</v>
      </c>
      <c r="K160" s="220" t="s">
        <v>1029</v>
      </c>
      <c r="L160" s="220" t="s">
        <v>1028</v>
      </c>
      <c r="M160" s="224">
        <v>81.670833227046245</v>
      </c>
      <c r="N160" s="220" t="s">
        <v>557</v>
      </c>
      <c r="O160" s="223">
        <v>341.5</v>
      </c>
      <c r="P160" s="222"/>
      <c r="S160" s="221"/>
    </row>
    <row r="161" spans="1:19" s="220" customFormat="1" ht="9.9499999999999993" customHeight="1" x14ac:dyDescent="0.15">
      <c r="A161" s="220" t="s">
        <v>310</v>
      </c>
      <c r="B161" s="220" t="s">
        <v>1027</v>
      </c>
      <c r="C161" s="220" t="s">
        <v>962</v>
      </c>
      <c r="D161" s="225">
        <v>2.48</v>
      </c>
      <c r="E161" s="220" t="s">
        <v>1026</v>
      </c>
      <c r="F161" s="220" t="s">
        <v>1025</v>
      </c>
      <c r="G161" s="220" t="s">
        <v>1024</v>
      </c>
      <c r="H161" s="220">
        <v>9.9000000000000005E-2</v>
      </c>
      <c r="I161" s="220" t="s">
        <v>1023</v>
      </c>
      <c r="J161" s="220">
        <v>85.9</v>
      </c>
      <c r="K161" s="220" t="s">
        <v>1022</v>
      </c>
      <c r="L161" s="220" t="s">
        <v>1021</v>
      </c>
      <c r="M161" s="224">
        <v>76.462858630841168</v>
      </c>
      <c r="N161" s="220" t="s">
        <v>986</v>
      </c>
      <c r="O161" s="223">
        <v>318.60000000000002</v>
      </c>
      <c r="P161" s="222"/>
      <c r="S161" s="221"/>
    </row>
    <row r="162" spans="1:19" s="220" customFormat="1" ht="9.9499999999999993" customHeight="1" x14ac:dyDescent="0.15">
      <c r="A162" s="220" t="s">
        <v>308</v>
      </c>
      <c r="B162" s="220" t="s">
        <v>996</v>
      </c>
      <c r="C162" s="220" t="s">
        <v>962</v>
      </c>
      <c r="D162" s="225" t="s">
        <v>1020</v>
      </c>
      <c r="E162" s="220" t="s">
        <v>994</v>
      </c>
      <c r="F162" s="220" t="s">
        <v>1019</v>
      </c>
      <c r="G162" s="220" t="s">
        <v>1018</v>
      </c>
      <c r="H162" s="220" t="s">
        <v>1017</v>
      </c>
      <c r="I162" s="220" t="s">
        <v>1016</v>
      </c>
      <c r="J162" s="220" t="s">
        <v>1015</v>
      </c>
      <c r="K162" s="220" t="s">
        <v>1014</v>
      </c>
      <c r="L162" s="220" t="s">
        <v>1013</v>
      </c>
      <c r="M162" s="224">
        <v>81.587453079502367</v>
      </c>
      <c r="N162" s="220" t="s">
        <v>986</v>
      </c>
      <c r="O162" s="223">
        <v>320.8</v>
      </c>
      <c r="P162" s="222"/>
      <c r="S162" s="221"/>
    </row>
    <row r="163" spans="1:19" s="220" customFormat="1" ht="9.9499999999999993" customHeight="1" x14ac:dyDescent="0.15">
      <c r="A163" s="220" t="s">
        <v>291</v>
      </c>
      <c r="B163" s="220" t="s">
        <v>996</v>
      </c>
      <c r="C163" s="220" t="s">
        <v>962</v>
      </c>
      <c r="D163" s="225" t="s">
        <v>1012</v>
      </c>
      <c r="E163" s="220" t="s">
        <v>994</v>
      </c>
      <c r="F163" s="220" t="s">
        <v>1011</v>
      </c>
      <c r="G163" s="220" t="s">
        <v>1010</v>
      </c>
      <c r="H163" s="220" t="s">
        <v>1009</v>
      </c>
      <c r="I163" s="220" t="s">
        <v>1008</v>
      </c>
      <c r="J163" s="220" t="s">
        <v>1007</v>
      </c>
      <c r="K163" s="220" t="s">
        <v>1006</v>
      </c>
      <c r="L163" s="220" t="s">
        <v>1005</v>
      </c>
      <c r="M163" s="224">
        <v>78.656730481249994</v>
      </c>
      <c r="N163" s="220" t="s">
        <v>986</v>
      </c>
      <c r="O163" s="223">
        <v>319.7</v>
      </c>
      <c r="P163" s="222"/>
      <c r="S163" s="221"/>
    </row>
    <row r="164" spans="1:19" s="220" customFormat="1" ht="9.9499999999999993" customHeight="1" x14ac:dyDescent="0.15">
      <c r="A164" s="220" t="s">
        <v>286</v>
      </c>
      <c r="B164" s="220" t="s">
        <v>996</v>
      </c>
      <c r="C164" s="220" t="s">
        <v>962</v>
      </c>
      <c r="D164" s="225" t="s">
        <v>1004</v>
      </c>
      <c r="E164" s="220" t="s">
        <v>994</v>
      </c>
      <c r="F164" s="220" t="s">
        <v>1003</v>
      </c>
      <c r="G164" s="220" t="s">
        <v>1002</v>
      </c>
      <c r="H164" s="220" t="s">
        <v>1001</v>
      </c>
      <c r="I164" s="220" t="s">
        <v>1000</v>
      </c>
      <c r="J164" s="220" t="s">
        <v>999</v>
      </c>
      <c r="K164" s="220" t="s">
        <v>998</v>
      </c>
      <c r="L164" s="220" t="s">
        <v>997</v>
      </c>
      <c r="M164" s="224">
        <v>72.581247578145138</v>
      </c>
      <c r="N164" s="220" t="s">
        <v>986</v>
      </c>
      <c r="O164" s="223">
        <v>317.5</v>
      </c>
      <c r="P164" s="222"/>
      <c r="S164" s="221"/>
    </row>
    <row r="165" spans="1:19" s="220" customFormat="1" ht="9.9499999999999993" customHeight="1" x14ac:dyDescent="0.15">
      <c r="A165" s="220" t="s">
        <v>284</v>
      </c>
      <c r="B165" s="220" t="s">
        <v>996</v>
      </c>
      <c r="C165" s="220" t="s">
        <v>962</v>
      </c>
      <c r="D165" s="225" t="s">
        <v>995</v>
      </c>
      <c r="E165" s="220" t="s">
        <v>994</v>
      </c>
      <c r="F165" s="220" t="s">
        <v>993</v>
      </c>
      <c r="G165" s="220" t="s">
        <v>992</v>
      </c>
      <c r="H165" s="220" t="s">
        <v>991</v>
      </c>
      <c r="I165" s="220" t="s">
        <v>990</v>
      </c>
      <c r="J165" s="220" t="s">
        <v>989</v>
      </c>
      <c r="K165" s="220" t="s">
        <v>988</v>
      </c>
      <c r="L165" s="220" t="s">
        <v>987</v>
      </c>
      <c r="M165" s="224">
        <v>80.24158834419967</v>
      </c>
      <c r="N165" s="220" t="s">
        <v>986</v>
      </c>
      <c r="O165" s="223">
        <v>320.10000000000002</v>
      </c>
      <c r="P165" s="222"/>
      <c r="S165" s="221"/>
    </row>
    <row r="166" spans="1:19" s="213" customFormat="1" ht="9.9499999999999993" customHeight="1" x14ac:dyDescent="0.15">
      <c r="A166" s="213" t="s">
        <v>272</v>
      </c>
      <c r="B166" s="213" t="s">
        <v>963</v>
      </c>
      <c r="C166" s="213" t="s">
        <v>962</v>
      </c>
      <c r="D166" s="218"/>
      <c r="E166" s="213" t="s">
        <v>961</v>
      </c>
      <c r="F166" s="213" t="s">
        <v>985</v>
      </c>
      <c r="J166" s="213" t="s">
        <v>973</v>
      </c>
      <c r="K166" s="213" t="s">
        <v>984</v>
      </c>
      <c r="L166" s="213" t="s">
        <v>983</v>
      </c>
      <c r="M166" s="217">
        <v>107.5</v>
      </c>
      <c r="N166" s="213" t="s">
        <v>956</v>
      </c>
      <c r="O166" s="219">
        <v>326.10000000000002</v>
      </c>
      <c r="P166" s="215"/>
      <c r="S166" s="214"/>
    </row>
    <row r="167" spans="1:19" s="213" customFormat="1" ht="9.9499999999999993" customHeight="1" x14ac:dyDescent="0.15">
      <c r="A167" s="213" t="s">
        <v>269</v>
      </c>
      <c r="B167" s="213" t="s">
        <v>963</v>
      </c>
      <c r="C167" s="213" t="s">
        <v>982</v>
      </c>
      <c r="D167" s="218"/>
      <c r="E167" s="213" t="s">
        <v>976</v>
      </c>
      <c r="F167" s="213" t="s">
        <v>981</v>
      </c>
      <c r="J167" s="213" t="s">
        <v>980</v>
      </c>
      <c r="K167" s="213" t="s">
        <v>979</v>
      </c>
      <c r="L167" s="213" t="s">
        <v>978</v>
      </c>
      <c r="M167" s="217">
        <v>393</v>
      </c>
      <c r="N167" s="213" t="s">
        <v>956</v>
      </c>
      <c r="O167" s="219">
        <v>366</v>
      </c>
      <c r="P167" s="215"/>
      <c r="S167" s="214"/>
    </row>
    <row r="168" spans="1:19" s="213" customFormat="1" ht="9.9499999999999993" customHeight="1" x14ac:dyDescent="0.15">
      <c r="B168" s="213" t="s">
        <v>963</v>
      </c>
      <c r="C168" s="213" t="s">
        <v>977</v>
      </c>
      <c r="D168" s="218"/>
      <c r="E168" s="213" t="s">
        <v>976</v>
      </c>
      <c r="F168" s="213" t="s">
        <v>975</v>
      </c>
      <c r="M168" s="217"/>
      <c r="N168" s="213" t="s">
        <v>956</v>
      </c>
      <c r="O168" s="219"/>
      <c r="P168" s="215"/>
      <c r="S168" s="214"/>
    </row>
    <row r="169" spans="1:19" s="213" customFormat="1" ht="9.9499999999999993" customHeight="1" x14ac:dyDescent="0.15">
      <c r="A169" s="213" t="s">
        <v>266</v>
      </c>
      <c r="B169" s="213" t="s">
        <v>963</v>
      </c>
      <c r="C169" s="213" t="s">
        <v>962</v>
      </c>
      <c r="D169" s="218"/>
      <c r="E169" s="213" t="s">
        <v>961</v>
      </c>
      <c r="F169" s="213" t="s">
        <v>974</v>
      </c>
      <c r="J169" s="213" t="s">
        <v>973</v>
      </c>
      <c r="K169" s="213" t="s">
        <v>972</v>
      </c>
      <c r="L169" s="213" t="s">
        <v>971</v>
      </c>
      <c r="M169" s="217">
        <v>107.5</v>
      </c>
      <c r="N169" s="213" t="s">
        <v>956</v>
      </c>
      <c r="O169" s="219">
        <v>326</v>
      </c>
      <c r="P169" s="215"/>
      <c r="S169" s="214"/>
    </row>
    <row r="170" spans="1:19" s="213" customFormat="1" ht="9.9499999999999993" customHeight="1" x14ac:dyDescent="0.15">
      <c r="B170" s="213" t="s">
        <v>963</v>
      </c>
      <c r="C170" s="213" t="s">
        <v>970</v>
      </c>
      <c r="D170" s="218"/>
      <c r="E170" s="213" t="s">
        <v>961</v>
      </c>
      <c r="F170" s="213" t="s">
        <v>969</v>
      </c>
      <c r="J170" s="213" t="s">
        <v>968</v>
      </c>
      <c r="K170" s="213" t="s">
        <v>967</v>
      </c>
      <c r="L170" s="213" t="s">
        <v>966</v>
      </c>
      <c r="M170" s="217">
        <v>107</v>
      </c>
      <c r="N170" s="213" t="s">
        <v>956</v>
      </c>
      <c r="O170" s="219">
        <v>539.9</v>
      </c>
      <c r="P170" s="215"/>
      <c r="S170" s="214"/>
    </row>
    <row r="171" spans="1:19" s="213" customFormat="1" ht="9.9499999999999993" customHeight="1" x14ac:dyDescent="0.15">
      <c r="B171" s="213" t="s">
        <v>963</v>
      </c>
      <c r="C171" s="213" t="s">
        <v>965</v>
      </c>
      <c r="D171" s="218"/>
      <c r="E171" s="213" t="s">
        <v>961</v>
      </c>
      <c r="F171" s="213" t="s">
        <v>964</v>
      </c>
      <c r="M171" s="217"/>
      <c r="N171" s="213" t="s">
        <v>956</v>
      </c>
      <c r="O171" s="219"/>
      <c r="P171" s="215"/>
      <c r="S171" s="214"/>
    </row>
    <row r="172" spans="1:19" s="213" customFormat="1" ht="9.9499999999999993" customHeight="1" x14ac:dyDescent="0.15">
      <c r="A172" s="213" t="s">
        <v>263</v>
      </c>
      <c r="B172" s="213" t="s">
        <v>963</v>
      </c>
      <c r="C172" s="213" t="s">
        <v>962</v>
      </c>
      <c r="D172" s="218"/>
      <c r="E172" s="213" t="s">
        <v>961</v>
      </c>
      <c r="F172" s="213" t="s">
        <v>960</v>
      </c>
      <c r="J172" s="213" t="s">
        <v>959</v>
      </c>
      <c r="K172" s="213" t="s">
        <v>958</v>
      </c>
      <c r="L172" s="213" t="s">
        <v>957</v>
      </c>
      <c r="M172" s="217">
        <v>97</v>
      </c>
      <c r="N172" s="213" t="s">
        <v>956</v>
      </c>
      <c r="O172" s="216">
        <v>323</v>
      </c>
      <c r="P172" s="215"/>
      <c r="S172" s="214"/>
    </row>
    <row r="173" spans="1:19" ht="75.75" customHeight="1" x14ac:dyDescent="0.15">
      <c r="A173" s="212"/>
      <c r="B173" s="212"/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1"/>
      <c r="O173" s="210"/>
    </row>
    <row r="174" spans="1:19" ht="9.9499999999999993" customHeight="1" x14ac:dyDescent="0.15">
      <c r="A174" s="208" t="s">
        <v>955</v>
      </c>
    </row>
    <row r="175" spans="1:19" ht="9.9499999999999993" customHeight="1" x14ac:dyDescent="0.15">
      <c r="A175" s="201" t="s">
        <v>954</v>
      </c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6"/>
    </row>
    <row r="176" spans="1:19" ht="9.9499999999999993" customHeight="1" x14ac:dyDescent="0.15">
      <c r="A176" s="209" t="s">
        <v>953</v>
      </c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6"/>
    </row>
    <row r="177" spans="1:13" ht="9.9499999999999993" customHeight="1" x14ac:dyDescent="0.15">
      <c r="A177" s="208"/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6"/>
    </row>
    <row r="178" spans="1:13" ht="9.9499999999999993" customHeight="1" x14ac:dyDescent="0.1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6"/>
    </row>
  </sheetData>
  <mergeCells count="7">
    <mergeCell ref="A135:O135"/>
    <mergeCell ref="A3:O3"/>
    <mergeCell ref="A18:O18"/>
    <mergeCell ref="A57:O57"/>
    <mergeCell ref="A69:O69"/>
    <mergeCell ref="A124:O124"/>
    <mergeCell ref="L131:L133"/>
  </mergeCells>
  <pageMargins left="0.39370078740157499" right="0" top="0.78740157480314998" bottom="0.78740157480314998" header="0.511811023622047" footer="0.511811023622047"/>
  <pageSetup scale="38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E1597-0373-48B1-AAF2-E2C1A755375E}">
  <sheetPr>
    <pageSetUpPr autoPageBreaks="0"/>
  </sheetPr>
  <dimension ref="A1:AG19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/>
    </sheetView>
  </sheetViews>
  <sheetFormatPr defaultColWidth="8.85546875" defaultRowHeight="12" x14ac:dyDescent="0.2"/>
  <cols>
    <col min="1" max="1" width="14" style="300" customWidth="1"/>
    <col min="2" max="2" width="5.42578125" style="300" bestFit="1" customWidth="1"/>
    <col min="3" max="3" width="4.28515625" style="300" bestFit="1" customWidth="1"/>
    <col min="4" max="4" width="6.28515625" style="300" customWidth="1"/>
    <col min="5" max="5" width="5.140625" style="305" customWidth="1"/>
    <col min="6" max="6" width="6.28515625" style="300" customWidth="1"/>
    <col min="7" max="7" width="4.28515625" style="300" bestFit="1" customWidth="1"/>
    <col min="8" max="8" width="5.28515625" style="300" bestFit="1" customWidth="1"/>
    <col min="9" max="9" width="4.28515625" style="300" bestFit="1" customWidth="1"/>
    <col min="10" max="10" width="5.140625" style="300" bestFit="1" customWidth="1"/>
    <col min="11" max="11" width="5.7109375" style="300" customWidth="1"/>
    <col min="12" max="15" width="7.5703125" style="300" customWidth="1"/>
    <col min="16" max="17" width="6.5703125" style="300" bestFit="1" customWidth="1"/>
    <col min="18" max="18" width="5.140625" style="300" bestFit="1" customWidth="1"/>
    <col min="19" max="19" width="4.42578125" style="304" bestFit="1" customWidth="1"/>
    <col min="20" max="20" width="10.5703125" style="300" bestFit="1" customWidth="1"/>
    <col min="21" max="21" width="4.28515625" style="300" bestFit="1" customWidth="1"/>
    <col min="22" max="22" width="4.42578125" style="304" bestFit="1" customWidth="1"/>
    <col min="23" max="23" width="6.42578125" style="303" bestFit="1" customWidth="1"/>
    <col min="24" max="25" width="5.28515625" style="303" bestFit="1" customWidth="1"/>
    <col min="26" max="26" width="7.28515625" style="303" bestFit="1" customWidth="1"/>
    <col min="27" max="27" width="6.28515625" style="303" customWidth="1"/>
    <col min="28" max="28" width="4.85546875" style="303" bestFit="1" customWidth="1"/>
    <col min="29" max="29" width="9.28515625" style="303" bestFit="1" customWidth="1"/>
    <col min="30" max="30" width="6" style="302" customWidth="1"/>
    <col min="31" max="31" width="6" style="301" customWidth="1"/>
    <col min="32" max="32" width="4.7109375" style="301" bestFit="1" customWidth="1"/>
    <col min="33" max="16384" width="8.85546875" style="300"/>
  </cols>
  <sheetData>
    <row r="1" spans="1:33" x14ac:dyDescent="0.2">
      <c r="A1" s="391" t="s">
        <v>2030</v>
      </c>
      <c r="B1" s="391"/>
      <c r="C1" s="312"/>
      <c r="D1" s="390"/>
      <c r="E1" s="388"/>
      <c r="F1" s="390"/>
      <c r="G1" s="388"/>
      <c r="H1" s="390"/>
      <c r="I1" s="388"/>
      <c r="J1" s="390"/>
      <c r="K1" s="390"/>
      <c r="L1" s="390"/>
      <c r="M1" s="390"/>
      <c r="N1" s="390"/>
      <c r="O1" s="390"/>
      <c r="P1" s="388"/>
      <c r="Q1" s="388"/>
      <c r="R1" s="388"/>
      <c r="S1" s="387"/>
      <c r="T1" s="388"/>
      <c r="U1" s="388"/>
      <c r="V1" s="387"/>
      <c r="W1" s="386"/>
      <c r="X1" s="386"/>
      <c r="Y1" s="386"/>
      <c r="Z1" s="386"/>
      <c r="AA1" s="386"/>
      <c r="AB1" s="386"/>
      <c r="AC1" s="386"/>
    </row>
    <row r="2" spans="1:33" s="430" customFormat="1" ht="48" customHeight="1" x14ac:dyDescent="0.2">
      <c r="A2" s="437" t="s">
        <v>791</v>
      </c>
      <c r="B2" s="436" t="s">
        <v>912</v>
      </c>
      <c r="C2" s="436" t="s">
        <v>2029</v>
      </c>
      <c r="D2" s="435" t="s">
        <v>2028</v>
      </c>
      <c r="E2" s="435"/>
      <c r="F2" s="435" t="s">
        <v>2027</v>
      </c>
      <c r="G2" s="435"/>
      <c r="H2" s="435" t="s">
        <v>2026</v>
      </c>
      <c r="I2" s="435"/>
      <c r="J2" s="435" t="s">
        <v>2025</v>
      </c>
      <c r="K2" s="435" t="s">
        <v>2024</v>
      </c>
      <c r="L2" s="435" t="s">
        <v>2023</v>
      </c>
      <c r="M2" s="435" t="s">
        <v>2022</v>
      </c>
      <c r="N2" s="435" t="s">
        <v>2021</v>
      </c>
      <c r="O2" s="435" t="s">
        <v>2020</v>
      </c>
      <c r="P2" s="434" t="s">
        <v>2019</v>
      </c>
      <c r="Q2" s="434" t="s">
        <v>2018</v>
      </c>
      <c r="R2" s="434" t="s">
        <v>2017</v>
      </c>
      <c r="S2" s="434" t="s">
        <v>2016</v>
      </c>
      <c r="T2" s="434" t="s">
        <v>2015</v>
      </c>
      <c r="U2" s="434" t="s">
        <v>2014</v>
      </c>
      <c r="V2" s="434" t="s">
        <v>2013</v>
      </c>
      <c r="W2" s="433" t="s">
        <v>2012</v>
      </c>
      <c r="X2" s="433" t="s">
        <v>2011</v>
      </c>
      <c r="Y2" s="433" t="s">
        <v>2010</v>
      </c>
      <c r="Z2" s="433" t="s">
        <v>2009</v>
      </c>
      <c r="AA2" s="433" t="s">
        <v>2008</v>
      </c>
      <c r="AB2" s="433" t="s">
        <v>2004</v>
      </c>
      <c r="AC2" s="432" t="s">
        <v>2007</v>
      </c>
      <c r="AD2" s="432" t="s">
        <v>2006</v>
      </c>
      <c r="AE2" s="432" t="s">
        <v>2005</v>
      </c>
      <c r="AF2" s="432" t="s">
        <v>2004</v>
      </c>
      <c r="AG2" s="431"/>
    </row>
    <row r="3" spans="1:33" ht="36" x14ac:dyDescent="0.2">
      <c r="A3" s="429"/>
      <c r="B3" s="428"/>
      <c r="C3" s="428"/>
      <c r="D3" s="427" t="s">
        <v>2003</v>
      </c>
      <c r="E3" s="426" t="s">
        <v>2001</v>
      </c>
      <c r="F3" s="427" t="s">
        <v>2002</v>
      </c>
      <c r="G3" s="426" t="s">
        <v>2001</v>
      </c>
      <c r="H3" s="427" t="s">
        <v>2002</v>
      </c>
      <c r="I3" s="426" t="s">
        <v>2001</v>
      </c>
      <c r="J3" s="425"/>
      <c r="K3" s="425"/>
      <c r="L3" s="425"/>
      <c r="M3" s="425"/>
      <c r="N3" s="425"/>
      <c r="O3" s="425"/>
      <c r="P3" s="424"/>
      <c r="Q3" s="424"/>
      <c r="R3" s="424"/>
      <c r="S3" s="424"/>
      <c r="T3" s="424"/>
      <c r="U3" s="424"/>
      <c r="V3" s="424"/>
      <c r="W3" s="423"/>
      <c r="X3" s="423"/>
      <c r="Y3" s="423"/>
      <c r="Z3" s="423"/>
      <c r="AA3" s="423"/>
      <c r="AB3" s="423"/>
      <c r="AC3" s="422"/>
      <c r="AD3" s="422"/>
      <c r="AE3" s="422"/>
      <c r="AF3" s="422"/>
      <c r="AG3" s="336"/>
    </row>
    <row r="4" spans="1:33" x14ac:dyDescent="0.2">
      <c r="A4" s="396" t="s">
        <v>2000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8"/>
      <c r="T4" s="396"/>
      <c r="U4" s="396"/>
      <c r="V4" s="398"/>
      <c r="W4" s="396"/>
      <c r="X4" s="396"/>
      <c r="Y4" s="396"/>
      <c r="Z4" s="397"/>
      <c r="AA4" s="397"/>
      <c r="AB4" s="397"/>
      <c r="AC4" s="396"/>
      <c r="AD4" s="396"/>
      <c r="AE4" s="396"/>
      <c r="AF4" s="395"/>
      <c r="AG4" s="336"/>
    </row>
    <row r="5" spans="1:33" x14ac:dyDescent="0.2">
      <c r="A5" s="338" t="s">
        <v>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40"/>
      <c r="T5" s="338"/>
      <c r="U5" s="338"/>
      <c r="V5" s="340"/>
      <c r="W5" s="338"/>
      <c r="X5" s="338"/>
      <c r="Y5" s="338"/>
      <c r="Z5" s="339"/>
      <c r="AA5" s="339"/>
      <c r="AB5" s="339"/>
      <c r="AC5" s="338"/>
      <c r="AD5" s="338"/>
      <c r="AE5" s="338"/>
      <c r="AF5" s="338"/>
      <c r="AG5" s="336"/>
    </row>
    <row r="6" spans="1:33" x14ac:dyDescent="0.2">
      <c r="A6" s="391" t="s">
        <v>771</v>
      </c>
      <c r="B6" s="391" t="s">
        <v>1990</v>
      </c>
      <c r="C6" s="312" t="s">
        <v>1968</v>
      </c>
      <c r="D6" s="390">
        <v>366.83299957606118</v>
      </c>
      <c r="E6" s="388"/>
      <c r="F6" s="390">
        <v>56.561846583135598</v>
      </c>
      <c r="G6" s="388">
        <v>0.75368292154553995</v>
      </c>
      <c r="H6" s="390">
        <v>3.5666927376775401</v>
      </c>
      <c r="I6" s="388">
        <v>0.87809724581825999</v>
      </c>
      <c r="J6" s="390">
        <v>6.46863318434934E-2</v>
      </c>
      <c r="K6" s="390">
        <v>10.7736109408664</v>
      </c>
      <c r="L6" s="390">
        <v>0.83458554450902089</v>
      </c>
      <c r="M6" s="390"/>
      <c r="N6" s="390"/>
      <c r="O6" s="390"/>
      <c r="P6" s="409">
        <v>52.658715464116227</v>
      </c>
      <c r="Q6" s="409">
        <v>63.034816175247727</v>
      </c>
      <c r="R6" s="409"/>
      <c r="S6" s="408"/>
      <c r="T6" s="388">
        <f>AVERAGE(Q6:Q8)</f>
        <v>49.749250292980634</v>
      </c>
      <c r="U6" s="388">
        <f>2*STDEV(Q6:Q8)/SQRT(3)</f>
        <v>13.391404330463864</v>
      </c>
      <c r="V6" s="387">
        <f>U6/T6</f>
        <v>0.26917801276601999</v>
      </c>
      <c r="W6" s="386">
        <v>5250.0361200705256</v>
      </c>
      <c r="X6" s="386">
        <v>331.05824567586541</v>
      </c>
      <c r="Y6" s="386">
        <v>5327.8348078043537</v>
      </c>
      <c r="Z6" s="386"/>
      <c r="AA6" s="386"/>
      <c r="AB6" s="386"/>
      <c r="AC6" s="421"/>
      <c r="AE6" s="302" t="s">
        <v>1998</v>
      </c>
      <c r="AG6" s="336"/>
    </row>
    <row r="7" spans="1:33" x14ac:dyDescent="0.2">
      <c r="A7" s="391"/>
      <c r="B7" s="391" t="s">
        <v>1990</v>
      </c>
      <c r="C7" s="312" t="s">
        <v>1967</v>
      </c>
      <c r="D7" s="390">
        <v>183.26380871055511</v>
      </c>
      <c r="E7" s="388"/>
      <c r="F7" s="390">
        <v>42.465555727643199</v>
      </c>
      <c r="G7" s="388">
        <v>0.63130739886581</v>
      </c>
      <c r="H7" s="390">
        <v>4.8888593571893395</v>
      </c>
      <c r="I7" s="388">
        <v>0.97745514152428004</v>
      </c>
      <c r="J7" s="390">
        <v>0.118097618020923</v>
      </c>
      <c r="K7" s="390">
        <v>9.0108248670624302</v>
      </c>
      <c r="L7" s="390">
        <v>0.83202630833057722</v>
      </c>
      <c r="M7" s="390"/>
      <c r="N7" s="390"/>
      <c r="O7" s="390"/>
      <c r="P7" s="409">
        <v>34.677218546579496</v>
      </c>
      <c r="Q7" s="409">
        <v>41.651274289937433</v>
      </c>
      <c r="R7" s="409"/>
      <c r="S7" s="408"/>
      <c r="T7" s="407"/>
      <c r="U7" s="407"/>
      <c r="V7" s="406"/>
      <c r="W7" s="386">
        <v>4712.7267874075515</v>
      </c>
      <c r="X7" s="386">
        <v>542.55403132511776</v>
      </c>
      <c r="Y7" s="386">
        <v>4840.226984768954</v>
      </c>
      <c r="Z7" s="386"/>
      <c r="AA7" s="386"/>
      <c r="AB7" s="386"/>
      <c r="AC7" s="421"/>
      <c r="AE7" s="302"/>
      <c r="AG7" s="336"/>
    </row>
    <row r="8" spans="1:33" x14ac:dyDescent="0.2">
      <c r="A8" s="391"/>
      <c r="B8" s="391" t="s">
        <v>1990</v>
      </c>
      <c r="C8" s="312" t="s">
        <v>1964</v>
      </c>
      <c r="D8" s="390">
        <v>236.85517857841197</v>
      </c>
      <c r="E8" s="388"/>
      <c r="F8" s="390">
        <v>51.669599839170502</v>
      </c>
      <c r="G8" s="388">
        <v>0.73618831554696995</v>
      </c>
      <c r="H8" s="390">
        <v>4.7540100303667696</v>
      </c>
      <c r="I8" s="388">
        <v>0.77250709916292504</v>
      </c>
      <c r="J8" s="390">
        <v>9.4383353051091495E-2</v>
      </c>
      <c r="K8" s="390">
        <v>9.8927779297269502</v>
      </c>
      <c r="L8" s="390">
        <v>0.83026285265196498</v>
      </c>
      <c r="M8" s="390"/>
      <c r="N8" s="390"/>
      <c r="O8" s="390"/>
      <c r="P8" s="409">
        <v>37.023684630384253</v>
      </c>
      <c r="Q8" s="409">
        <v>44.561660413756748</v>
      </c>
      <c r="R8" s="409"/>
      <c r="S8" s="408"/>
      <c r="T8" s="407"/>
      <c r="U8" s="407"/>
      <c r="V8" s="406"/>
      <c r="W8" s="386">
        <v>5222.9616601326688</v>
      </c>
      <c r="X8" s="386">
        <v>480.55359820434023</v>
      </c>
      <c r="Y8" s="386">
        <v>5335.8917557106888</v>
      </c>
      <c r="Z8" s="386"/>
      <c r="AA8" s="386"/>
      <c r="AB8" s="386"/>
      <c r="AC8" s="421"/>
      <c r="AE8" s="302"/>
      <c r="AG8" s="336"/>
    </row>
    <row r="9" spans="1:33" x14ac:dyDescent="0.2">
      <c r="A9" s="300" t="s">
        <v>768</v>
      </c>
      <c r="B9" s="391" t="s">
        <v>1990</v>
      </c>
      <c r="C9" s="388" t="s">
        <v>1968</v>
      </c>
      <c r="D9" s="390">
        <v>127.25423276079896</v>
      </c>
      <c r="E9" s="388"/>
      <c r="F9" s="390">
        <v>19.6004694992195</v>
      </c>
      <c r="G9" s="388">
        <v>1.0126993294276001</v>
      </c>
      <c r="H9" s="390">
        <v>2.8114812069699</v>
      </c>
      <c r="I9" s="388">
        <v>0.64643473552236497</v>
      </c>
      <c r="J9" s="390">
        <v>0.14714283417878399</v>
      </c>
      <c r="K9" s="390">
        <v>6.1612222317413199</v>
      </c>
      <c r="L9" s="390">
        <v>6.8991335341500006</v>
      </c>
      <c r="M9" s="390"/>
      <c r="N9" s="390"/>
      <c r="O9" s="390"/>
      <c r="P9" s="388">
        <v>51.749210426424355</v>
      </c>
      <c r="Q9" s="388">
        <v>65.932325929153535</v>
      </c>
      <c r="R9" s="388"/>
      <c r="S9" s="387"/>
      <c r="T9" s="388">
        <f>AVERAGE(Q9:Q11)</f>
        <v>69.56980382587885</v>
      </c>
      <c r="U9" s="388">
        <f>2*STDEV(Q9:Q11)/SQRT(3)</f>
        <v>17.579707158133036</v>
      </c>
      <c r="V9" s="387">
        <f>U9/T9</f>
        <v>0.25269163043972342</v>
      </c>
      <c r="W9" s="386">
        <v>3181.2631912937677</v>
      </c>
      <c r="X9" s="386">
        <v>456.3187467067396</v>
      </c>
      <c r="Y9" s="386">
        <v>3288.4980967698516</v>
      </c>
      <c r="Z9" s="386"/>
      <c r="AA9" s="386"/>
      <c r="AB9" s="386"/>
      <c r="AC9" s="421"/>
      <c r="AE9" s="302" t="s">
        <v>1998</v>
      </c>
      <c r="AG9" s="336"/>
    </row>
    <row r="10" spans="1:33" x14ac:dyDescent="0.2">
      <c r="B10" s="391" t="s">
        <v>1990</v>
      </c>
      <c r="C10" s="388" t="s">
        <v>1967</v>
      </c>
      <c r="D10" s="390">
        <v>139.06031968294221</v>
      </c>
      <c r="E10" s="388"/>
      <c r="F10" s="390">
        <v>14.315865202456401</v>
      </c>
      <c r="G10" s="388">
        <v>0.94046871439230995</v>
      </c>
      <c r="H10" s="390">
        <v>9.26829999594068</v>
      </c>
      <c r="I10" s="388">
        <v>1.1170262954895549</v>
      </c>
      <c r="J10" s="390">
        <v>0.66412967877427598</v>
      </c>
      <c r="K10" s="390">
        <v>9.3571674684175505</v>
      </c>
      <c r="L10" s="390">
        <v>10.417809129000002</v>
      </c>
      <c r="M10" s="390"/>
      <c r="N10" s="390"/>
      <c r="O10" s="390"/>
      <c r="P10" s="388">
        <v>69.314978255396028</v>
      </c>
      <c r="Q10" s="388">
        <v>86.283546760055387</v>
      </c>
      <c r="R10" s="388"/>
      <c r="S10" s="387"/>
      <c r="T10" s="388"/>
      <c r="U10" s="388"/>
      <c r="V10" s="387"/>
      <c r="W10" s="386">
        <v>1529.9357685726497</v>
      </c>
      <c r="X10" s="386">
        <v>990.50273784488559</v>
      </c>
      <c r="Y10" s="386">
        <v>1762.7039119661979</v>
      </c>
      <c r="Z10" s="386"/>
      <c r="AA10" s="386"/>
      <c r="AB10" s="386"/>
      <c r="AC10" s="421"/>
      <c r="AE10" s="302"/>
      <c r="AG10" s="336"/>
    </row>
    <row r="11" spans="1:33" x14ac:dyDescent="0.2">
      <c r="B11" s="391" t="s">
        <v>1990</v>
      </c>
      <c r="C11" s="388" t="s">
        <v>1964</v>
      </c>
      <c r="D11" s="390">
        <v>105.34238122863209</v>
      </c>
      <c r="E11" s="388"/>
      <c r="F11" s="390">
        <v>18.6901811991548</v>
      </c>
      <c r="G11" s="388">
        <v>1.0654812269310301</v>
      </c>
      <c r="H11" s="390">
        <v>4.0950579372479705</v>
      </c>
      <c r="I11" s="388">
        <v>1.185929511925695</v>
      </c>
      <c r="J11" s="390">
        <v>0.22475892442709899</v>
      </c>
      <c r="K11" s="390">
        <v>4.4208270208330802</v>
      </c>
      <c r="L11" s="390">
        <v>6.9978540060000007</v>
      </c>
      <c r="M11" s="390"/>
      <c r="N11" s="390"/>
      <c r="O11" s="390"/>
      <c r="P11" s="388">
        <v>44.190445573762922</v>
      </c>
      <c r="Q11" s="388">
        <v>56.493538788427635</v>
      </c>
      <c r="R11" s="388"/>
      <c r="S11" s="387"/>
      <c r="T11" s="388"/>
      <c r="U11" s="388"/>
      <c r="V11" s="387"/>
      <c r="W11" s="386">
        <v>4227.7567321855395</v>
      </c>
      <c r="X11" s="386">
        <v>926.3103754003655</v>
      </c>
      <c r="Y11" s="386">
        <v>4445.4396704046258</v>
      </c>
      <c r="Z11" s="386"/>
      <c r="AA11" s="386"/>
      <c r="AB11" s="386"/>
      <c r="AC11" s="421"/>
      <c r="AE11" s="302"/>
      <c r="AG11" s="336"/>
    </row>
    <row r="12" spans="1:33" x14ac:dyDescent="0.2">
      <c r="A12" s="391" t="s">
        <v>765</v>
      </c>
      <c r="B12" s="391" t="s">
        <v>1990</v>
      </c>
      <c r="C12" s="312" t="s">
        <v>1968</v>
      </c>
      <c r="D12" s="390">
        <v>47.548731451151326</v>
      </c>
      <c r="E12" s="388"/>
      <c r="F12" s="390">
        <v>8.6781753973233098</v>
      </c>
      <c r="G12" s="388">
        <v>0.82676887182902503</v>
      </c>
      <c r="H12" s="390">
        <v>4.2890373297505899</v>
      </c>
      <c r="I12" s="388">
        <v>0.57581302504302001</v>
      </c>
      <c r="J12" s="390">
        <v>0.50699282008037005</v>
      </c>
      <c r="K12" s="390">
        <v>13.9687226944177</v>
      </c>
      <c r="L12" s="390">
        <v>0.84567781187296176</v>
      </c>
      <c r="M12" s="390"/>
      <c r="N12" s="390"/>
      <c r="O12" s="390"/>
      <c r="P12" s="409">
        <v>40.466334263136339</v>
      </c>
      <c r="Q12" s="409">
        <v>47.820281399383795</v>
      </c>
      <c r="R12" s="409"/>
      <c r="S12" s="408"/>
      <c r="T12" s="388">
        <f>AVERAGE(Q12:Q14)</f>
        <v>55.413673171631672</v>
      </c>
      <c r="U12" s="388">
        <f>2*STDEV(Q12:Q14)/SQRT(3)</f>
        <v>21.712955904336226</v>
      </c>
      <c r="V12" s="387">
        <f>U12/T12</f>
        <v>0.39183390418976771</v>
      </c>
      <c r="W12" s="386">
        <v>621.25761869346559</v>
      </c>
      <c r="X12" s="386">
        <v>307.04577817015524</v>
      </c>
      <c r="Y12" s="386">
        <v>693.41337656345206</v>
      </c>
      <c r="Z12" s="386"/>
      <c r="AA12" s="386"/>
      <c r="AB12" s="386"/>
      <c r="AC12" s="421"/>
      <c r="AE12" s="302" t="s">
        <v>1998</v>
      </c>
      <c r="AG12" s="336"/>
    </row>
    <row r="13" spans="1:33" x14ac:dyDescent="0.2">
      <c r="A13" s="391"/>
      <c r="B13" s="391" t="s">
        <v>1990</v>
      </c>
      <c r="C13" s="312" t="s">
        <v>1967</v>
      </c>
      <c r="D13" s="390">
        <v>76.797515528578998</v>
      </c>
      <c r="E13" s="388"/>
      <c r="F13" s="390">
        <v>9.7881459753982707</v>
      </c>
      <c r="G13" s="388">
        <v>1.0325046398556701</v>
      </c>
      <c r="H13" s="390">
        <v>0.92240614282288802</v>
      </c>
      <c r="I13" s="388">
        <v>0.86517824431120005</v>
      </c>
      <c r="J13" s="390">
        <v>9.6670097212482695E-2</v>
      </c>
      <c r="K13" s="390">
        <v>7.95015822827569</v>
      </c>
      <c r="L13" s="390">
        <v>0.82137620973051417</v>
      </c>
      <c r="M13" s="390"/>
      <c r="N13" s="390"/>
      <c r="O13" s="390"/>
      <c r="P13" s="409">
        <v>63.183535552319675</v>
      </c>
      <c r="Q13" s="409">
        <v>76.826970365119251</v>
      </c>
      <c r="R13" s="409"/>
      <c r="S13" s="408"/>
      <c r="T13" s="407"/>
      <c r="U13" s="407"/>
      <c r="V13" s="406"/>
      <c r="W13" s="386">
        <v>1231.1888259765142</v>
      </c>
      <c r="X13" s="386">
        <v>116.02362070508737</v>
      </c>
      <c r="Y13" s="386">
        <v>1258.4543768422097</v>
      </c>
      <c r="Z13" s="386"/>
      <c r="AA13" s="386"/>
      <c r="AB13" s="386"/>
      <c r="AC13" s="421"/>
      <c r="AG13" s="336"/>
    </row>
    <row r="14" spans="1:33" x14ac:dyDescent="0.2">
      <c r="A14" s="391"/>
      <c r="B14" s="391" t="s">
        <v>1990</v>
      </c>
      <c r="C14" s="312" t="s">
        <v>1964</v>
      </c>
      <c r="D14" s="390">
        <v>18.001991704551173</v>
      </c>
      <c r="E14" s="388"/>
      <c r="F14" s="390">
        <v>3.79465070360625</v>
      </c>
      <c r="G14" s="388">
        <v>1.0881917467926201</v>
      </c>
      <c r="H14" s="390">
        <v>2.1464083209496199</v>
      </c>
      <c r="I14" s="388">
        <v>0.98977142326566003</v>
      </c>
      <c r="J14" s="390">
        <v>0.58024438203210904</v>
      </c>
      <c r="K14" s="390">
        <v>7.8738379593276102</v>
      </c>
      <c r="L14" s="390">
        <v>0.82972883318385882</v>
      </c>
      <c r="M14" s="390"/>
      <c r="N14" s="390"/>
      <c r="O14" s="390"/>
      <c r="P14" s="409">
        <v>34.532446224265826</v>
      </c>
      <c r="Q14" s="409">
        <v>41.593767750391962</v>
      </c>
      <c r="R14" s="409"/>
      <c r="S14" s="408"/>
      <c r="T14" s="407"/>
      <c r="U14" s="407"/>
      <c r="V14" s="406"/>
      <c r="W14" s="386">
        <v>481.93152096951405</v>
      </c>
      <c r="X14" s="386">
        <v>272.60001184135535</v>
      </c>
      <c r="Y14" s="386">
        <v>545.9925237522325</v>
      </c>
      <c r="Z14" s="386"/>
      <c r="AA14" s="386"/>
      <c r="AB14" s="386"/>
      <c r="AC14" s="421"/>
      <c r="AG14" s="336"/>
    </row>
    <row r="15" spans="1:33" s="355" customFormat="1" x14ac:dyDescent="0.2">
      <c r="A15" s="370" t="s">
        <v>758</v>
      </c>
      <c r="B15" s="370" t="s">
        <v>1966</v>
      </c>
      <c r="C15" s="369" t="s">
        <v>1968</v>
      </c>
      <c r="D15" s="368">
        <v>44.76212055800459</v>
      </c>
      <c r="E15" s="367">
        <v>1.6419265689019826</v>
      </c>
      <c r="F15" s="368">
        <v>6.6258238622397547</v>
      </c>
      <c r="G15" s="367">
        <v>1.8085537647186012</v>
      </c>
      <c r="H15" s="368">
        <v>1.2747857867845751</v>
      </c>
      <c r="I15" s="367">
        <v>2.4086794088952845</v>
      </c>
      <c r="J15" s="368">
        <v>0.19239657034191882</v>
      </c>
      <c r="K15" s="368"/>
      <c r="L15" s="368">
        <v>0.80932831776426095</v>
      </c>
      <c r="M15" s="368"/>
      <c r="N15" s="368"/>
      <c r="O15" s="368"/>
      <c r="P15" s="367">
        <v>53.302307492228223</v>
      </c>
      <c r="Q15" s="367">
        <v>65.859931405185279</v>
      </c>
      <c r="R15" s="367">
        <v>4.8674100291048372</v>
      </c>
      <c r="S15" s="361">
        <f>R15/Q15</f>
        <v>7.3905482821708751E-2</v>
      </c>
      <c r="T15" s="367">
        <f>AVERAGE(Q15:Q17)</f>
        <v>56.890224793269418</v>
      </c>
      <c r="U15" s="367">
        <f>2*STDEV(Q15:Q17)/SQRT(3)</f>
        <v>9.5207029310692608</v>
      </c>
      <c r="V15" s="361">
        <f>U15/T15</f>
        <v>0.16735217633022323</v>
      </c>
      <c r="W15" s="365"/>
      <c r="X15" s="365"/>
      <c r="Y15" s="365"/>
      <c r="Z15" s="365">
        <v>63</v>
      </c>
      <c r="AA15" s="365"/>
      <c r="AB15" s="365"/>
      <c r="AC15" s="365">
        <v>3</v>
      </c>
      <c r="AD15" s="366">
        <v>172.5</v>
      </c>
      <c r="AE15" s="365">
        <f>AVERAGE(AD15:AD17)</f>
        <v>172.5</v>
      </c>
      <c r="AF15" s="365"/>
      <c r="AG15" s="356"/>
    </row>
    <row r="16" spans="1:33" s="355" customFormat="1" x14ac:dyDescent="0.2">
      <c r="A16" s="370"/>
      <c r="B16" s="370" t="s">
        <v>1966</v>
      </c>
      <c r="C16" s="369" t="s">
        <v>1967</v>
      </c>
      <c r="D16" s="368">
        <v>17.290205848124</v>
      </c>
      <c r="E16" s="367">
        <v>1.6538374119222876</v>
      </c>
      <c r="F16" s="368">
        <v>3.0456411658178122</v>
      </c>
      <c r="G16" s="367">
        <v>1.8089938416963305</v>
      </c>
      <c r="H16" s="368">
        <v>0.91270387467798864</v>
      </c>
      <c r="I16" s="367">
        <v>2.4087878998535261</v>
      </c>
      <c r="J16" s="368">
        <v>0.29967544598541385</v>
      </c>
      <c r="K16" s="368"/>
      <c r="L16" s="368">
        <v>0.79329310560579869</v>
      </c>
      <c r="M16" s="368"/>
      <c r="N16" s="368"/>
      <c r="O16" s="368"/>
      <c r="P16" s="367">
        <v>43.765685047732276</v>
      </c>
      <c r="Q16" s="367">
        <v>55.169627390509824</v>
      </c>
      <c r="R16" s="367">
        <v>4.275352980888516</v>
      </c>
      <c r="S16" s="361">
        <f>R16/Q16</f>
        <v>7.7494686535148766E-2</v>
      </c>
      <c r="T16" s="367"/>
      <c r="U16" s="367"/>
      <c r="V16" s="361"/>
      <c r="W16" s="365"/>
      <c r="X16" s="365"/>
      <c r="Y16" s="365"/>
      <c r="Z16" s="365"/>
      <c r="AA16" s="365"/>
      <c r="AB16" s="365"/>
      <c r="AC16" s="365"/>
      <c r="AD16" s="366"/>
      <c r="AE16" s="365"/>
      <c r="AF16" s="365"/>
      <c r="AG16" s="356"/>
    </row>
    <row r="17" spans="1:33" s="355" customFormat="1" x14ac:dyDescent="0.2">
      <c r="A17" s="370"/>
      <c r="B17" s="370" t="s">
        <v>1966</v>
      </c>
      <c r="C17" s="369" t="s">
        <v>1964</v>
      </c>
      <c r="D17" s="368">
        <v>25.058999627560848</v>
      </c>
      <c r="E17" s="367">
        <v>1.6450206663497624</v>
      </c>
      <c r="F17" s="368">
        <v>4.8085106354193394</v>
      </c>
      <c r="G17" s="367">
        <v>1.8086615070239009</v>
      </c>
      <c r="H17" s="368">
        <v>1.4768851067393123</v>
      </c>
      <c r="I17" s="367">
        <v>2.4086449153345417</v>
      </c>
      <c r="J17" s="368">
        <v>0.30713982326681832</v>
      </c>
      <c r="K17" s="368"/>
      <c r="L17" s="368">
        <v>0.80825230709322915</v>
      </c>
      <c r="M17" s="368"/>
      <c r="N17" s="368"/>
      <c r="O17" s="368"/>
      <c r="P17" s="367">
        <v>40.122546197541119</v>
      </c>
      <c r="Q17" s="367">
        <v>49.641115584113166</v>
      </c>
      <c r="R17" s="367">
        <v>3.6660363722482785</v>
      </c>
      <c r="S17" s="361">
        <f>R17/Q17</f>
        <v>7.385080550892241E-2</v>
      </c>
      <c r="T17" s="367"/>
      <c r="U17" s="367"/>
      <c r="V17" s="361"/>
      <c r="W17" s="365"/>
      <c r="X17" s="365"/>
      <c r="Y17" s="365"/>
      <c r="Z17" s="365"/>
      <c r="AA17" s="365"/>
      <c r="AB17" s="365"/>
      <c r="AC17" s="365"/>
      <c r="AD17" s="366"/>
      <c r="AE17" s="365"/>
      <c r="AF17" s="365"/>
      <c r="AG17" s="356"/>
    </row>
    <row r="18" spans="1:33" s="355" customFormat="1" x14ac:dyDescent="0.2">
      <c r="A18" s="370" t="s">
        <v>752</v>
      </c>
      <c r="B18" s="370" t="s">
        <v>1966</v>
      </c>
      <c r="C18" s="369" t="s">
        <v>1968</v>
      </c>
      <c r="D18" s="368">
        <v>42.025273171506797</v>
      </c>
      <c r="E18" s="367">
        <v>1.6447148395156854</v>
      </c>
      <c r="F18" s="368">
        <v>7.4891971918397413</v>
      </c>
      <c r="G18" s="367">
        <v>1.8085693180712288</v>
      </c>
      <c r="H18" s="368">
        <v>4.6854917634344204</v>
      </c>
      <c r="I18" s="367">
        <v>2.4085771965560863</v>
      </c>
      <c r="J18" s="368">
        <v>0.62563338144437575</v>
      </c>
      <c r="K18" s="368"/>
      <c r="L18" s="368">
        <v>0.81917410639972477</v>
      </c>
      <c r="M18" s="368"/>
      <c r="N18" s="368"/>
      <c r="O18" s="368"/>
      <c r="P18" s="367">
        <v>40.358898886079778</v>
      </c>
      <c r="Q18" s="367">
        <v>49.267791267789683</v>
      </c>
      <c r="R18" s="367">
        <v>3.4771891702903632</v>
      </c>
      <c r="S18" s="361">
        <f>R18/Q18</f>
        <v>7.0577330154511744E-2</v>
      </c>
      <c r="T18" s="367">
        <f>AVERAGE(Q18:Q21)</f>
        <v>64.205068594328949</v>
      </c>
      <c r="U18" s="367">
        <f>2*STDEV(Q18:Q21)/SQRT(4)</f>
        <v>10.039462540388387</v>
      </c>
      <c r="V18" s="361">
        <f>U18/T18</f>
        <v>0.15636557611707222</v>
      </c>
      <c r="W18" s="365"/>
      <c r="X18" s="365"/>
      <c r="Y18" s="365"/>
      <c r="Z18" s="365">
        <v>71</v>
      </c>
      <c r="AA18" s="365"/>
      <c r="AB18" s="365"/>
      <c r="AC18" s="365">
        <v>3</v>
      </c>
      <c r="AD18" s="366">
        <v>174.7</v>
      </c>
      <c r="AE18" s="365">
        <f>AVERAGE(AD18:AD20)</f>
        <v>174.7</v>
      </c>
      <c r="AF18" s="365"/>
      <c r="AG18" s="356"/>
    </row>
    <row r="19" spans="1:33" s="355" customFormat="1" x14ac:dyDescent="0.2">
      <c r="A19" s="370"/>
      <c r="B19" s="370" t="s">
        <v>1966</v>
      </c>
      <c r="C19" s="369" t="s">
        <v>1967</v>
      </c>
      <c r="D19" s="368">
        <v>49.749086153272266</v>
      </c>
      <c r="E19" s="367">
        <v>1.6430108216906265</v>
      </c>
      <c r="F19" s="368">
        <v>6.5716575969335045</v>
      </c>
      <c r="G19" s="367">
        <v>1.8086163927166234</v>
      </c>
      <c r="H19" s="368">
        <v>2.2054407526859134</v>
      </c>
      <c r="I19" s="367">
        <v>2.408591617867911</v>
      </c>
      <c r="J19" s="368">
        <v>0.33559885312877924</v>
      </c>
      <c r="K19" s="368"/>
      <c r="L19" s="368">
        <v>0.82500213112737164</v>
      </c>
      <c r="M19" s="368"/>
      <c r="N19" s="368"/>
      <c r="O19" s="368"/>
      <c r="P19" s="367">
        <v>57.826642322436115</v>
      </c>
      <c r="Q19" s="367">
        <v>70.092718722332961</v>
      </c>
      <c r="R19" s="367">
        <v>4.9000285156776799</v>
      </c>
      <c r="S19" s="361">
        <f>R19/Q19</f>
        <v>6.9907810754049574E-2</v>
      </c>
      <c r="T19" s="367"/>
      <c r="U19" s="367"/>
      <c r="V19" s="361"/>
      <c r="W19" s="365"/>
      <c r="X19" s="365"/>
      <c r="Y19" s="365"/>
      <c r="Z19" s="365"/>
      <c r="AA19" s="365"/>
      <c r="AB19" s="365"/>
      <c r="AC19" s="365"/>
      <c r="AD19" s="366"/>
      <c r="AE19" s="365"/>
      <c r="AF19" s="365"/>
      <c r="AG19" s="356"/>
    </row>
    <row r="20" spans="1:33" s="355" customFormat="1" x14ac:dyDescent="0.2">
      <c r="A20" s="370"/>
      <c r="B20" s="370" t="s">
        <v>1966</v>
      </c>
      <c r="C20" s="369" t="s">
        <v>1964</v>
      </c>
      <c r="D20" s="368">
        <v>84.719942106654571</v>
      </c>
      <c r="E20" s="367">
        <v>1.6394987978958357</v>
      </c>
      <c r="F20" s="368">
        <v>10.513278218718398</v>
      </c>
      <c r="G20" s="367">
        <v>1.8085019704321814</v>
      </c>
      <c r="H20" s="368">
        <v>5.8507152783225029</v>
      </c>
      <c r="I20" s="367">
        <v>2.4085757069469631</v>
      </c>
      <c r="J20" s="368">
        <v>0.55650722416016529</v>
      </c>
      <c r="K20" s="368"/>
      <c r="L20" s="368">
        <v>0.83768512370753201</v>
      </c>
      <c r="M20" s="368"/>
      <c r="N20" s="368"/>
      <c r="O20" s="368"/>
      <c r="P20" s="367">
        <v>58.703768207911139</v>
      </c>
      <c r="Q20" s="367">
        <v>70.078561199812924</v>
      </c>
      <c r="R20" s="367">
        <v>4.6601747840240044</v>
      </c>
      <c r="S20" s="361">
        <f>R20/Q20</f>
        <v>6.6499293139546431E-2</v>
      </c>
      <c r="T20" s="367"/>
      <c r="U20" s="367"/>
      <c r="V20" s="361"/>
      <c r="W20" s="365"/>
      <c r="X20" s="365"/>
      <c r="Y20" s="365"/>
      <c r="Z20" s="365"/>
      <c r="AA20" s="365"/>
      <c r="AB20" s="365"/>
      <c r="AC20" s="365"/>
      <c r="AD20" s="366"/>
      <c r="AE20" s="365"/>
      <c r="AF20" s="365"/>
      <c r="AG20" s="356"/>
    </row>
    <row r="21" spans="1:33" s="355" customFormat="1" x14ac:dyDescent="0.2">
      <c r="A21" s="370"/>
      <c r="B21" s="370" t="s">
        <v>1966</v>
      </c>
      <c r="C21" s="369" t="s">
        <v>1963</v>
      </c>
      <c r="D21" s="368">
        <v>59.851098399761554</v>
      </c>
      <c r="E21" s="367">
        <v>1.6413898328383958</v>
      </c>
      <c r="F21" s="368">
        <v>8.0556176171805376</v>
      </c>
      <c r="G21" s="367">
        <v>1.8084999156034602</v>
      </c>
      <c r="H21" s="368">
        <v>4.0560890164430328</v>
      </c>
      <c r="I21" s="367">
        <v>2.4085812287928472</v>
      </c>
      <c r="J21" s="368">
        <v>0.50351061944554687</v>
      </c>
      <c r="K21" s="368"/>
      <c r="L21" s="368">
        <v>0.81250533344326614</v>
      </c>
      <c r="M21" s="368"/>
      <c r="N21" s="368"/>
      <c r="O21" s="368"/>
      <c r="P21" s="367">
        <v>54.747586963570861</v>
      </c>
      <c r="Q21" s="367">
        <v>67.381203187380251</v>
      </c>
      <c r="R21" s="367">
        <v>4.8745563552107711</v>
      </c>
      <c r="S21" s="361">
        <f>R21/Q21</f>
        <v>7.2342969917814137E-2</v>
      </c>
      <c r="T21" s="367"/>
      <c r="U21" s="367"/>
      <c r="V21" s="361"/>
      <c r="W21" s="365"/>
      <c r="X21" s="365"/>
      <c r="Y21" s="365"/>
      <c r="Z21" s="365"/>
      <c r="AA21" s="365"/>
      <c r="AB21" s="365"/>
      <c r="AC21" s="365"/>
      <c r="AD21" s="366"/>
      <c r="AE21" s="365"/>
      <c r="AF21" s="365"/>
      <c r="AG21" s="356"/>
    </row>
    <row r="22" spans="1:33" x14ac:dyDescent="0.2">
      <c r="A22" s="391" t="s">
        <v>1999</v>
      </c>
      <c r="B22" s="391" t="s">
        <v>1992</v>
      </c>
      <c r="C22" s="312" t="s">
        <v>1968</v>
      </c>
      <c r="D22" s="390">
        <v>14.35992668044157</v>
      </c>
      <c r="E22" s="388"/>
      <c r="F22" s="390">
        <v>4.0610785335974935</v>
      </c>
      <c r="G22" s="388"/>
      <c r="H22" s="390">
        <v>2.6330631115370609</v>
      </c>
      <c r="I22" s="388"/>
      <c r="J22" s="390">
        <f>H22/F22</f>
        <v>0.64836547477563067</v>
      </c>
      <c r="K22" s="390"/>
      <c r="L22" s="390">
        <v>0.80200000000000005</v>
      </c>
      <c r="M22" s="390"/>
      <c r="N22" s="390"/>
      <c r="O22" s="390"/>
      <c r="P22" s="388">
        <v>25.351758153735378</v>
      </c>
      <c r="Q22" s="388">
        <v>31.593940182555301</v>
      </c>
      <c r="R22" s="388"/>
      <c r="S22" s="387"/>
      <c r="T22" s="388">
        <f>AVERAGE(Q22:Q23)</f>
        <v>32.402618391796089</v>
      </c>
      <c r="U22" s="388">
        <f>2*STDEV(Q22:Q23)/SQRT(2)</f>
        <v>1.6173564184815774</v>
      </c>
      <c r="V22" s="387">
        <f>U22/T22</f>
        <v>4.991437416956003E-2</v>
      </c>
      <c r="W22" s="386"/>
      <c r="X22" s="386"/>
      <c r="Y22" s="386"/>
      <c r="Z22" s="386"/>
      <c r="AA22" s="386"/>
      <c r="AB22" s="386"/>
      <c r="AC22" s="421"/>
      <c r="AE22" s="302" t="s">
        <v>1998</v>
      </c>
      <c r="AG22" s="336"/>
    </row>
    <row r="23" spans="1:33" x14ac:dyDescent="0.2">
      <c r="A23" s="391"/>
      <c r="B23" s="391" t="s">
        <v>1992</v>
      </c>
      <c r="C23" s="312" t="s">
        <v>1967</v>
      </c>
      <c r="D23" s="390">
        <v>15.433434193667166</v>
      </c>
      <c r="E23" s="388"/>
      <c r="F23" s="390">
        <v>4.1630925162924992</v>
      </c>
      <c r="G23" s="388"/>
      <c r="H23" s="390">
        <v>2.5160033750633359</v>
      </c>
      <c r="I23" s="388"/>
      <c r="J23" s="390">
        <f>H23/F23</f>
        <v>0.60435922699695332</v>
      </c>
      <c r="K23" s="390"/>
      <c r="L23" s="390">
        <v>0.80700000000000005</v>
      </c>
      <c r="M23" s="390"/>
      <c r="N23" s="390"/>
      <c r="O23" s="390"/>
      <c r="P23" s="388">
        <v>26.81615155667636</v>
      </c>
      <c r="Q23" s="388">
        <v>33.211296601036878</v>
      </c>
      <c r="R23" s="388"/>
      <c r="S23" s="387"/>
      <c r="T23" s="388"/>
      <c r="U23" s="388"/>
      <c r="V23" s="387"/>
      <c r="W23" s="386"/>
      <c r="X23" s="386"/>
      <c r="Y23" s="386"/>
      <c r="Z23" s="386"/>
      <c r="AA23" s="386"/>
      <c r="AB23" s="386"/>
      <c r="AC23" s="421"/>
      <c r="AE23" s="302"/>
      <c r="AG23" s="336"/>
    </row>
    <row r="24" spans="1:33" x14ac:dyDescent="0.2">
      <c r="A24" s="335"/>
      <c r="B24" s="335" t="s">
        <v>1992</v>
      </c>
      <c r="C24" s="334" t="s">
        <v>1964</v>
      </c>
      <c r="D24" s="333">
        <v>17.772577614651357</v>
      </c>
      <c r="E24" s="332"/>
      <c r="F24" s="333">
        <v>3.083310133440694</v>
      </c>
      <c r="G24" s="332"/>
      <c r="H24" s="333">
        <v>1.7772802198423572</v>
      </c>
      <c r="I24" s="332"/>
      <c r="J24" s="333">
        <f>H24/F24</f>
        <v>0.57641954358288117</v>
      </c>
      <c r="K24" s="333"/>
      <c r="L24" s="333">
        <v>0.78700000000000003</v>
      </c>
      <c r="M24" s="333"/>
      <c r="N24" s="333"/>
      <c r="O24" s="333"/>
      <c r="P24" s="332">
        <v>41.881377453664328</v>
      </c>
      <c r="Q24" s="332">
        <v>53.165019048014997</v>
      </c>
      <c r="R24" s="332"/>
      <c r="S24" s="331"/>
      <c r="T24" s="332"/>
      <c r="U24" s="332"/>
      <c r="V24" s="331"/>
      <c r="W24" s="328"/>
      <c r="X24" s="328"/>
      <c r="Y24" s="328"/>
      <c r="Z24" s="328"/>
      <c r="AA24" s="328"/>
      <c r="AB24" s="328"/>
      <c r="AC24" s="421"/>
      <c r="AE24" s="302"/>
      <c r="AG24" s="336"/>
    </row>
    <row r="25" spans="1:33" x14ac:dyDescent="0.2">
      <c r="A25" s="300" t="s">
        <v>744</v>
      </c>
      <c r="B25" s="391" t="s">
        <v>844</v>
      </c>
      <c r="C25" s="388" t="s">
        <v>1968</v>
      </c>
      <c r="D25" s="390">
        <v>27.202346337288631</v>
      </c>
      <c r="E25" s="388">
        <v>1.0267546254907696</v>
      </c>
      <c r="F25" s="390">
        <v>13.178916482542769</v>
      </c>
      <c r="G25" s="388">
        <v>1.4265612971133699</v>
      </c>
      <c r="H25" s="390">
        <v>1.2558251641791272</v>
      </c>
      <c r="I25" s="388">
        <v>1.4326731269918873</v>
      </c>
      <c r="J25" s="390">
        <v>9.7756100039709068E-2</v>
      </c>
      <c r="K25" s="390">
        <v>5.0057497579953711</v>
      </c>
      <c r="L25" s="390"/>
      <c r="M25" s="390">
        <v>0.75194634149394579</v>
      </c>
      <c r="N25" s="390">
        <v>0.7164244152527226</v>
      </c>
      <c r="O25" s="390">
        <v>0.7164244152527226</v>
      </c>
      <c r="P25" s="388">
        <v>16.709077296627363</v>
      </c>
      <c r="Q25" s="388">
        <v>22.273156381436323</v>
      </c>
      <c r="R25" s="388">
        <v>0.75570225888851927</v>
      </c>
      <c r="S25" s="389">
        <f>R25/Q25</f>
        <v>3.3928835498069021E-2</v>
      </c>
      <c r="T25" s="388">
        <f>AVERAGE(Q25:Q27)</f>
        <v>21.146892652344377</v>
      </c>
      <c r="U25" s="388">
        <f>2*STDEV(Q25:Q27)/SQRT(3)</f>
        <v>4.756766406831149</v>
      </c>
      <c r="V25" s="387">
        <f>U25/T25</f>
        <v>0.22493926105516057</v>
      </c>
      <c r="W25" s="386">
        <v>2632.7557548183286</v>
      </c>
      <c r="X25" s="386">
        <v>250.87653696097695</v>
      </c>
      <c r="Y25" s="386">
        <v>2691.7117410041583</v>
      </c>
      <c r="Z25" s="386">
        <v>48.44069909474176</v>
      </c>
      <c r="AA25" s="303">
        <f>AVERAGE(Z25:Z27)</f>
        <v>59.524520042267</v>
      </c>
      <c r="AB25" s="303">
        <f>STDEV(Z25:Z27)</f>
        <v>11.932437287503628</v>
      </c>
      <c r="AC25" s="421">
        <v>3</v>
      </c>
      <c r="AD25" s="302">
        <v>167.6</v>
      </c>
      <c r="AE25" s="301">
        <f>AVERAGE(AD25:AD27)</f>
        <v>171.16666666666666</v>
      </c>
      <c r="AF25" s="301">
        <f>STDEV(AD25:AD27)</f>
        <v>3.7072002014098659</v>
      </c>
      <c r="AG25" s="336"/>
    </row>
    <row r="26" spans="1:33" x14ac:dyDescent="0.2">
      <c r="B26" s="391" t="s">
        <v>844</v>
      </c>
      <c r="C26" s="388" t="s">
        <v>1967</v>
      </c>
      <c r="D26" s="390">
        <v>15.173809691277372</v>
      </c>
      <c r="E26" s="388">
        <v>1.0479988173945733</v>
      </c>
      <c r="F26" s="390">
        <v>5.6582598116245384</v>
      </c>
      <c r="G26" s="388">
        <v>1.441797206811066</v>
      </c>
      <c r="H26" s="390">
        <v>2.1948429567569661</v>
      </c>
      <c r="I26" s="388">
        <v>1.4461178302240374</v>
      </c>
      <c r="J26" s="390">
        <v>0.39793758323376677</v>
      </c>
      <c r="K26" s="390">
        <v>17.945768943901701</v>
      </c>
      <c r="L26" s="390"/>
      <c r="M26" s="390">
        <v>0.8293069604595078</v>
      </c>
      <c r="N26" s="390">
        <v>0.80386853449704954</v>
      </c>
      <c r="O26" s="390">
        <v>0.80386853449704954</v>
      </c>
      <c r="P26" s="388">
        <v>20.321961529657287</v>
      </c>
      <c r="Q26" s="388">
        <v>24.586106037307349</v>
      </c>
      <c r="R26" s="388">
        <v>0.81527551025479672</v>
      </c>
      <c r="S26" s="389">
        <f>R26/Q26</f>
        <v>3.3160009519916843E-2</v>
      </c>
      <c r="T26" s="388"/>
      <c r="U26" s="388"/>
      <c r="V26" s="387"/>
      <c r="W26" s="386">
        <v>315.29770773892182</v>
      </c>
      <c r="X26" s="386">
        <v>122.30420237873471</v>
      </c>
      <c r="Y26" s="386">
        <v>344.03919529792449</v>
      </c>
      <c r="Z26" s="386">
        <v>72.154783252921774</v>
      </c>
      <c r="AA26" s="386"/>
      <c r="AB26" s="386"/>
      <c r="AC26" s="421">
        <v>3</v>
      </c>
      <c r="AD26" s="302">
        <v>175</v>
      </c>
      <c r="AG26" s="336"/>
    </row>
    <row r="27" spans="1:33" x14ac:dyDescent="0.2">
      <c r="B27" s="391" t="s">
        <v>844</v>
      </c>
      <c r="C27" s="388" t="s">
        <v>1964</v>
      </c>
      <c r="D27" s="390">
        <v>27.266944200287341</v>
      </c>
      <c r="E27" s="388">
        <v>1.0224854001466552</v>
      </c>
      <c r="F27" s="390">
        <v>16.503987489279933</v>
      </c>
      <c r="G27" s="388">
        <v>1.4292230884904171</v>
      </c>
      <c r="H27" s="390">
        <v>3.2850065825747605</v>
      </c>
      <c r="I27" s="388">
        <v>1.4263362674304072</v>
      </c>
      <c r="J27" s="390">
        <v>0.20419342330153378</v>
      </c>
      <c r="K27" s="390">
        <v>7.0654040108071028</v>
      </c>
      <c r="L27" s="390"/>
      <c r="M27" s="390">
        <v>0.79015752986246768</v>
      </c>
      <c r="N27" s="390">
        <v>0.75948791083205636</v>
      </c>
      <c r="O27" s="390">
        <v>0.75948791083205636</v>
      </c>
      <c r="P27" s="388">
        <v>13.06422531987714</v>
      </c>
      <c r="Q27" s="388">
        <v>16.581415538289463</v>
      </c>
      <c r="R27" s="388">
        <v>0.55414603150887376</v>
      </c>
      <c r="S27" s="389">
        <f>R27/Q27</f>
        <v>3.3419705949063946E-2</v>
      </c>
      <c r="T27" s="388"/>
      <c r="U27" s="388"/>
      <c r="V27" s="387"/>
      <c r="W27" s="386">
        <v>2335.8872987356081</v>
      </c>
      <c r="X27" s="386">
        <v>464.94249692587704</v>
      </c>
      <c r="Y27" s="386">
        <v>2445.1487855131891</v>
      </c>
      <c r="Z27" s="386">
        <v>57.978077779137479</v>
      </c>
      <c r="AA27" s="386"/>
      <c r="AB27" s="386"/>
      <c r="AC27" s="421">
        <v>3</v>
      </c>
      <c r="AD27" s="302">
        <v>170.9</v>
      </c>
      <c r="AG27" s="336"/>
    </row>
    <row r="28" spans="1:33" x14ac:dyDescent="0.2">
      <c r="A28" s="391" t="s">
        <v>742</v>
      </c>
      <c r="B28" s="391" t="s">
        <v>844</v>
      </c>
      <c r="C28" s="312" t="s">
        <v>1967</v>
      </c>
      <c r="D28" s="390">
        <v>10.280106791329029</v>
      </c>
      <c r="E28" s="388">
        <v>0.58382875775961907</v>
      </c>
      <c r="F28" s="390">
        <v>7.8877493936218626</v>
      </c>
      <c r="G28" s="388">
        <v>1.4304561016935007</v>
      </c>
      <c r="H28" s="390">
        <v>0.8298566103024283</v>
      </c>
      <c r="I28" s="388">
        <v>1.4572188408216256</v>
      </c>
      <c r="J28" s="390">
        <v>0.1079305389172963</v>
      </c>
      <c r="K28" s="390">
        <v>2.6730314027172839</v>
      </c>
      <c r="L28" s="390"/>
      <c r="M28" s="390">
        <v>0.71256182926823264</v>
      </c>
      <c r="N28" s="390">
        <v>0.67232302866856997</v>
      </c>
      <c r="O28" s="390">
        <v>0.67232302866856997</v>
      </c>
      <c r="P28" s="388">
        <v>10.532196278052192</v>
      </c>
      <c r="Q28" s="388">
        <v>14.827127010963876</v>
      </c>
      <c r="R28" s="388">
        <v>0.43611281842058658</v>
      </c>
      <c r="S28" s="389">
        <f>R28/Q28</f>
        <v>2.9413170744278662E-2</v>
      </c>
      <c r="T28" s="388">
        <f>AVERAGE(Q28:Q30)</f>
        <v>16.478133258811663</v>
      </c>
      <c r="U28" s="388">
        <f>2*STDEV(Q28:Q30)/SQRT(3)</f>
        <v>1.9787648436238054</v>
      </c>
      <c r="V28" s="387">
        <f>U28/T28</f>
        <v>0.12008428458154768</v>
      </c>
      <c r="W28" s="386">
        <v>3750.2135071215948</v>
      </c>
      <c r="X28" s="386">
        <v>394.55354292148593</v>
      </c>
      <c r="Y28" s="386">
        <v>3842.9335897081442</v>
      </c>
      <c r="Z28" s="386">
        <v>41.248932391688534</v>
      </c>
      <c r="AA28" s="303">
        <f>AVERAGE(Z28:Z30)</f>
        <v>42.842336143689067</v>
      </c>
      <c r="AB28" s="303">
        <f>STDEV(Z28:Z30)</f>
        <v>1.7404455507642689</v>
      </c>
      <c r="AC28" s="421">
        <v>3</v>
      </c>
      <c r="AD28" s="302">
        <v>164.7</v>
      </c>
      <c r="AE28" s="301">
        <f>AVERAGE(AD28:AD30)</f>
        <v>165.36666666666665</v>
      </c>
      <c r="AF28" s="301">
        <f>STDEV(AD28:AD30)</f>
        <v>0.70237691685685111</v>
      </c>
      <c r="AG28" s="336"/>
    </row>
    <row r="29" spans="1:33" x14ac:dyDescent="0.2">
      <c r="A29" s="391"/>
      <c r="B29" s="391" t="s">
        <v>844</v>
      </c>
      <c r="C29" s="312" t="s">
        <v>1964</v>
      </c>
      <c r="D29" s="390">
        <v>8.8168794249409128</v>
      </c>
      <c r="E29" s="388">
        <v>0.56608555391031468</v>
      </c>
      <c r="F29" s="390">
        <v>4.9532672517687324</v>
      </c>
      <c r="G29" s="388">
        <v>1.4678039375124443</v>
      </c>
      <c r="H29" s="390">
        <v>2.2811069818240521</v>
      </c>
      <c r="I29" s="388">
        <v>1.4230735729745512</v>
      </c>
      <c r="J29" s="390">
        <v>0.47244176648930658</v>
      </c>
      <c r="K29" s="390">
        <v>2.1032800875585225</v>
      </c>
      <c r="L29" s="390"/>
      <c r="M29" s="390">
        <v>0.73289763359398086</v>
      </c>
      <c r="N29" s="390">
        <v>0.69505678169013407</v>
      </c>
      <c r="O29" s="390">
        <v>0.69505678169013407</v>
      </c>
      <c r="P29" s="388">
        <v>13.287508367850833</v>
      </c>
      <c r="Q29" s="388">
        <v>18.248234978408256</v>
      </c>
      <c r="R29" s="388">
        <v>0.51446825777514793</v>
      </c>
      <c r="S29" s="389">
        <f>R29/Q29</f>
        <v>2.8192768143542594E-2</v>
      </c>
      <c r="T29" s="388"/>
      <c r="U29" s="388"/>
      <c r="V29" s="387"/>
      <c r="W29" s="386">
        <v>1380.05776864886</v>
      </c>
      <c r="X29" s="386">
        <v>635.55210154697704</v>
      </c>
      <c r="Y29" s="386">
        <v>1529.4125125123996</v>
      </c>
      <c r="Z29" s="386">
        <v>44.699674186104616</v>
      </c>
      <c r="AA29" s="386"/>
      <c r="AB29" s="386"/>
      <c r="AC29" s="421">
        <v>3</v>
      </c>
      <c r="AD29" s="302">
        <v>166.1</v>
      </c>
      <c r="AG29" s="336"/>
    </row>
    <row r="30" spans="1:33" x14ac:dyDescent="0.2">
      <c r="A30" s="391"/>
      <c r="B30" s="391" t="s">
        <v>844</v>
      </c>
      <c r="C30" s="312" t="s">
        <v>1963</v>
      </c>
      <c r="D30" s="390">
        <v>10.261759655455013</v>
      </c>
      <c r="E30" s="388">
        <v>1.4752842534222037</v>
      </c>
      <c r="F30" s="390">
        <v>6.9754257178099133</v>
      </c>
      <c r="G30" s="388">
        <v>1.4363747234155269</v>
      </c>
      <c r="H30" s="390">
        <v>1.0889667802880276</v>
      </c>
      <c r="I30" s="388">
        <v>1.4406794497130888</v>
      </c>
      <c r="J30" s="390">
        <v>0.16015418990264019</v>
      </c>
      <c r="K30" s="390">
        <v>3.5891738478587087</v>
      </c>
      <c r="L30" s="390"/>
      <c r="M30" s="390">
        <v>0.72074959128648608</v>
      </c>
      <c r="N30" s="390">
        <v>0.6814664018025024</v>
      </c>
      <c r="O30" s="390">
        <v>0.6814664018025024</v>
      </c>
      <c r="P30" s="388">
        <v>11.748599188681307</v>
      </c>
      <c r="Q30" s="388">
        <v>16.359037787062853</v>
      </c>
      <c r="R30" s="388">
        <v>0.65272019331782838</v>
      </c>
      <c r="S30" s="389">
        <f>R30/Q30</f>
        <v>3.9899669027845648E-2</v>
      </c>
      <c r="T30" s="388"/>
      <c r="U30" s="388"/>
      <c r="V30" s="387"/>
      <c r="W30" s="386">
        <v>2609.5562179774652</v>
      </c>
      <c r="X30" s="386">
        <v>407.39019346388255</v>
      </c>
      <c r="Y30" s="386">
        <v>2705.2929134414776</v>
      </c>
      <c r="Z30" s="386">
        <v>42.578401853274052</v>
      </c>
      <c r="AA30" s="386"/>
      <c r="AB30" s="386"/>
      <c r="AC30" s="421">
        <v>3</v>
      </c>
      <c r="AD30" s="302">
        <v>165.3</v>
      </c>
      <c r="AG30" s="336"/>
    </row>
    <row r="31" spans="1:33" s="341" customFormat="1" x14ac:dyDescent="0.2">
      <c r="A31" s="341" t="s">
        <v>740</v>
      </c>
      <c r="B31" s="350" t="s">
        <v>844</v>
      </c>
      <c r="C31" s="347" t="s">
        <v>1968</v>
      </c>
      <c r="D31" s="348"/>
      <c r="E31" s="347"/>
      <c r="F31" s="348"/>
      <c r="G31" s="347"/>
      <c r="H31" s="348"/>
      <c r="I31" s="347"/>
      <c r="J31" s="348"/>
      <c r="K31" s="348"/>
      <c r="L31" s="348"/>
      <c r="M31" s="348"/>
      <c r="N31" s="348"/>
      <c r="O31" s="348"/>
      <c r="P31" s="347"/>
      <c r="Q31" s="347"/>
      <c r="R31" s="347"/>
      <c r="S31" s="420"/>
      <c r="T31" s="347"/>
      <c r="U31" s="347"/>
      <c r="V31" s="346"/>
      <c r="W31" s="343"/>
      <c r="X31" s="343"/>
      <c r="Y31" s="343"/>
      <c r="Z31" s="343"/>
      <c r="AA31" s="343"/>
      <c r="AB31" s="343"/>
      <c r="AC31" s="419"/>
      <c r="AD31" s="344"/>
      <c r="AE31" s="343"/>
      <c r="AF31" s="343"/>
      <c r="AG31" s="342"/>
    </row>
    <row r="32" spans="1:33" s="341" customFormat="1" x14ac:dyDescent="0.2">
      <c r="B32" s="350" t="s">
        <v>844</v>
      </c>
      <c r="C32" s="347" t="s">
        <v>1967</v>
      </c>
      <c r="D32" s="348"/>
      <c r="E32" s="347"/>
      <c r="F32" s="348"/>
      <c r="G32" s="347"/>
      <c r="H32" s="348"/>
      <c r="I32" s="347"/>
      <c r="J32" s="348"/>
      <c r="K32" s="348"/>
      <c r="L32" s="348"/>
      <c r="M32" s="348"/>
      <c r="N32" s="348"/>
      <c r="O32" s="348"/>
      <c r="P32" s="347"/>
      <c r="Q32" s="347"/>
      <c r="R32" s="347"/>
      <c r="S32" s="420"/>
      <c r="T32" s="347"/>
      <c r="U32" s="347"/>
      <c r="V32" s="346"/>
      <c r="W32" s="343"/>
      <c r="X32" s="343"/>
      <c r="Y32" s="343"/>
      <c r="Z32" s="343"/>
      <c r="AA32" s="343"/>
      <c r="AB32" s="343"/>
      <c r="AC32" s="419"/>
      <c r="AD32" s="344"/>
      <c r="AE32" s="343"/>
      <c r="AF32" s="343"/>
      <c r="AG32" s="342"/>
    </row>
    <row r="33" spans="1:33" s="341" customFormat="1" x14ac:dyDescent="0.2">
      <c r="B33" s="350" t="s">
        <v>844</v>
      </c>
      <c r="C33" s="347" t="s">
        <v>1964</v>
      </c>
      <c r="D33" s="348"/>
      <c r="E33" s="347"/>
      <c r="F33" s="348"/>
      <c r="G33" s="347"/>
      <c r="H33" s="348"/>
      <c r="I33" s="347"/>
      <c r="J33" s="348"/>
      <c r="K33" s="348"/>
      <c r="L33" s="348"/>
      <c r="M33" s="348"/>
      <c r="N33" s="348"/>
      <c r="O33" s="348"/>
      <c r="P33" s="347"/>
      <c r="Q33" s="347"/>
      <c r="R33" s="347"/>
      <c r="S33" s="420"/>
      <c r="T33" s="347"/>
      <c r="U33" s="347"/>
      <c r="V33" s="346"/>
      <c r="W33" s="343"/>
      <c r="X33" s="343"/>
      <c r="Y33" s="343"/>
      <c r="Z33" s="343"/>
      <c r="AA33" s="343"/>
      <c r="AB33" s="343"/>
      <c r="AC33" s="419"/>
      <c r="AD33" s="344"/>
      <c r="AE33" s="343"/>
      <c r="AF33" s="343"/>
      <c r="AG33" s="342"/>
    </row>
    <row r="34" spans="1:33" s="341" customFormat="1" x14ac:dyDescent="0.2">
      <c r="B34" s="350" t="s">
        <v>844</v>
      </c>
      <c r="C34" s="347" t="s">
        <v>1963</v>
      </c>
      <c r="D34" s="348"/>
      <c r="E34" s="347"/>
      <c r="F34" s="348"/>
      <c r="G34" s="347"/>
      <c r="H34" s="348"/>
      <c r="I34" s="347"/>
      <c r="J34" s="348"/>
      <c r="K34" s="348"/>
      <c r="L34" s="348"/>
      <c r="M34" s="348"/>
      <c r="N34" s="348"/>
      <c r="O34" s="348"/>
      <c r="P34" s="347"/>
      <c r="Q34" s="347"/>
      <c r="R34" s="347"/>
      <c r="S34" s="420"/>
      <c r="T34" s="347"/>
      <c r="U34" s="347"/>
      <c r="V34" s="346"/>
      <c r="W34" s="343"/>
      <c r="X34" s="343"/>
      <c r="Y34" s="343"/>
      <c r="Z34" s="343"/>
      <c r="AA34" s="343"/>
      <c r="AB34" s="343"/>
      <c r="AC34" s="419"/>
      <c r="AD34" s="344"/>
      <c r="AE34" s="343"/>
      <c r="AF34" s="343"/>
      <c r="AG34" s="342"/>
    </row>
    <row r="35" spans="1:33" s="341" customFormat="1" x14ac:dyDescent="0.2">
      <c r="B35" s="350" t="s">
        <v>844</v>
      </c>
      <c r="C35" s="347" t="s">
        <v>1962</v>
      </c>
      <c r="D35" s="348"/>
      <c r="E35" s="347"/>
      <c r="F35" s="348"/>
      <c r="G35" s="347"/>
      <c r="H35" s="348"/>
      <c r="I35" s="347"/>
      <c r="J35" s="348"/>
      <c r="K35" s="348"/>
      <c r="L35" s="348"/>
      <c r="M35" s="348"/>
      <c r="N35" s="348"/>
      <c r="O35" s="348"/>
      <c r="P35" s="347"/>
      <c r="Q35" s="347"/>
      <c r="R35" s="347"/>
      <c r="S35" s="420"/>
      <c r="T35" s="347"/>
      <c r="U35" s="347"/>
      <c r="V35" s="346"/>
      <c r="W35" s="343"/>
      <c r="X35" s="343"/>
      <c r="Y35" s="343"/>
      <c r="Z35" s="343"/>
      <c r="AA35" s="343"/>
      <c r="AB35" s="343"/>
      <c r="AC35" s="419"/>
      <c r="AD35" s="344"/>
      <c r="AE35" s="343"/>
      <c r="AF35" s="343"/>
      <c r="AG35" s="342"/>
    </row>
    <row r="36" spans="1:33" s="341" customFormat="1" x14ac:dyDescent="0.2">
      <c r="A36" s="350" t="s">
        <v>737</v>
      </c>
      <c r="B36" s="350" t="s">
        <v>844</v>
      </c>
      <c r="C36" s="349" t="s">
        <v>1968</v>
      </c>
      <c r="D36" s="348">
        <v>43.166210014621846</v>
      </c>
      <c r="E36" s="347">
        <v>1.0341306327341424</v>
      </c>
      <c r="F36" s="348">
        <v>12.70276354789204</v>
      </c>
      <c r="G36" s="347">
        <v>1.4498964927978781</v>
      </c>
      <c r="H36" s="348">
        <v>2.8201603021105024</v>
      </c>
      <c r="I36" s="347">
        <v>1.4287081341442489</v>
      </c>
      <c r="J36" s="348">
        <v>0.22775607644185372</v>
      </c>
      <c r="K36" s="348">
        <v>4.6529614958576841</v>
      </c>
      <c r="L36" s="348"/>
      <c r="M36" s="348">
        <v>0.75070181905248867</v>
      </c>
      <c r="N36" s="348">
        <v>0.7150262998118283</v>
      </c>
      <c r="O36" s="348">
        <v>0.7150262998118283</v>
      </c>
      <c r="P36" s="347">
        <v>26.698770991429143</v>
      </c>
      <c r="Q36" s="347">
        <v>35.684226988266701</v>
      </c>
      <c r="R36" s="347">
        <v>1.2074361353559451</v>
      </c>
      <c r="S36" s="420">
        <f>R36/Q36</f>
        <v>3.3836690248410344E-2</v>
      </c>
      <c r="T36" s="347">
        <f>AVERAGE(Q36:Q38)</f>
        <v>33.823895789006066</v>
      </c>
      <c r="U36" s="347">
        <f>2*STDEV(Q36:Q38)/SQRT(3)</f>
        <v>7.7596573383806939</v>
      </c>
      <c r="V36" s="346">
        <f>U36/T36</f>
        <v>0.22941347107930868</v>
      </c>
      <c r="W36" s="343">
        <v>2730.0383979538024</v>
      </c>
      <c r="X36" s="343">
        <v>606.10007295808487</v>
      </c>
      <c r="Y36" s="343">
        <v>2872.4719150989522</v>
      </c>
      <c r="Z36" s="343">
        <v>48.178957932453969</v>
      </c>
      <c r="AA36" s="345">
        <f>AVERAGE(Z36:Z38)</f>
        <v>46.84695387670007</v>
      </c>
      <c r="AB36" s="345">
        <f>STDEV(Z36:Z38)</f>
        <v>2.972052808202418</v>
      </c>
      <c r="AC36" s="419">
        <v>3</v>
      </c>
      <c r="AD36" s="344">
        <v>167.5</v>
      </c>
      <c r="AE36" s="343">
        <f>AVERAGE(AD36:AD38)</f>
        <v>166.96666666666667</v>
      </c>
      <c r="AF36" s="343">
        <f>STDEV(AD36:AD38)</f>
        <v>1.1930353445448927</v>
      </c>
      <c r="AG36" s="342"/>
    </row>
    <row r="37" spans="1:33" s="341" customFormat="1" x14ac:dyDescent="0.2">
      <c r="B37" s="350" t="s">
        <v>844</v>
      </c>
      <c r="C37" s="347" t="s">
        <v>1967</v>
      </c>
      <c r="D37" s="348">
        <v>32.36447039147086</v>
      </c>
      <c r="E37" s="347">
        <v>1.0392910202256835</v>
      </c>
      <c r="F37" s="348">
        <v>12.747881588223578</v>
      </c>
      <c r="G37" s="347">
        <v>1.4503143835704984</v>
      </c>
      <c r="H37" s="348">
        <v>3.2502156309235999</v>
      </c>
      <c r="I37" s="347">
        <v>1.4328317155615633</v>
      </c>
      <c r="J37" s="348">
        <v>0.2615583238246364</v>
      </c>
      <c r="K37" s="348">
        <v>3.5008462018883635</v>
      </c>
      <c r="L37" s="348"/>
      <c r="M37" s="348">
        <v>0.75419363866151579</v>
      </c>
      <c r="N37" s="348">
        <v>0.71894979156138317</v>
      </c>
      <c r="O37" s="348">
        <v>0.71894979156138317</v>
      </c>
      <c r="P37" s="347">
        <v>19.812213510463121</v>
      </c>
      <c r="Q37" s="347">
        <v>26.369652677680548</v>
      </c>
      <c r="R37" s="347">
        <v>0.88961965562744183</v>
      </c>
      <c r="S37" s="420">
        <f>R37/Q37</f>
        <v>3.3736494996781732E-2</v>
      </c>
      <c r="T37" s="347"/>
      <c r="U37" s="347"/>
      <c r="V37" s="346"/>
      <c r="W37" s="343">
        <v>3641.3715007952496</v>
      </c>
      <c r="X37" s="343">
        <v>928.40857423854482</v>
      </c>
      <c r="Y37" s="343">
        <v>3859.5475157413075</v>
      </c>
      <c r="Z37" s="343">
        <v>48.920006757242305</v>
      </c>
      <c r="AA37" s="343"/>
      <c r="AB37" s="343"/>
      <c r="AC37" s="419">
        <v>3</v>
      </c>
      <c r="AD37" s="344">
        <v>167.8</v>
      </c>
      <c r="AE37" s="343"/>
      <c r="AF37" s="343"/>
      <c r="AG37" s="342"/>
    </row>
    <row r="38" spans="1:33" s="341" customFormat="1" x14ac:dyDescent="0.2">
      <c r="B38" s="350" t="s">
        <v>844</v>
      </c>
      <c r="C38" s="347" t="s">
        <v>1964</v>
      </c>
      <c r="D38" s="348">
        <v>15.861436027517067</v>
      </c>
      <c r="E38" s="347">
        <v>1.0279518430300638</v>
      </c>
      <c r="F38" s="348">
        <v>4.3882466121874328</v>
      </c>
      <c r="G38" s="347">
        <v>1.4331205955202733</v>
      </c>
      <c r="H38" s="348">
        <v>0.89414910981244189</v>
      </c>
      <c r="I38" s="347">
        <v>1.4477662429555131</v>
      </c>
      <c r="J38" s="348">
        <v>0.2090322590304155</v>
      </c>
      <c r="K38" s="348">
        <v>2.6229582856605345</v>
      </c>
      <c r="L38" s="348"/>
      <c r="M38" s="348">
        <v>0.72582441530376451</v>
      </c>
      <c r="N38" s="348">
        <v>0.68714023335009244</v>
      </c>
      <c r="O38" s="348">
        <v>0.68714023335009244</v>
      </c>
      <c r="P38" s="347">
        <v>28.511175741535201</v>
      </c>
      <c r="Q38" s="347">
        <v>39.417807701070956</v>
      </c>
      <c r="R38" s="347">
        <v>1.3251053520785325</v>
      </c>
      <c r="S38" s="420">
        <f>R38/Q38</f>
        <v>3.3616921624043804E-2</v>
      </c>
      <c r="T38" s="347"/>
      <c r="U38" s="347"/>
      <c r="V38" s="346"/>
      <c r="W38" s="343">
        <v>1673.0142588151566</v>
      </c>
      <c r="X38" s="343">
        <v>340.89337779432896</v>
      </c>
      <c r="Y38" s="343">
        <v>1753.1242025968238</v>
      </c>
      <c r="Z38" s="343">
        <v>43.441896940403929</v>
      </c>
      <c r="AA38" s="343"/>
      <c r="AB38" s="343"/>
      <c r="AC38" s="419">
        <v>3</v>
      </c>
      <c r="AD38" s="344">
        <v>165.6</v>
      </c>
      <c r="AE38" s="343"/>
      <c r="AF38" s="343"/>
      <c r="AG38" s="342"/>
    </row>
    <row r="39" spans="1:33" x14ac:dyDescent="0.2">
      <c r="A39" s="385" t="s">
        <v>720</v>
      </c>
      <c r="B39" s="384"/>
      <c r="C39" s="383"/>
      <c r="D39" s="382"/>
      <c r="E39" s="381"/>
      <c r="F39" s="382"/>
      <c r="G39" s="381"/>
      <c r="H39" s="382"/>
      <c r="I39" s="381"/>
      <c r="J39" s="382"/>
      <c r="K39" s="382"/>
      <c r="L39" s="382"/>
      <c r="M39" s="382"/>
      <c r="N39" s="382"/>
      <c r="O39" s="382"/>
      <c r="P39" s="381"/>
      <c r="Q39" s="381"/>
      <c r="R39" s="381"/>
      <c r="S39" s="380"/>
      <c r="T39" s="381"/>
      <c r="U39" s="381"/>
      <c r="V39" s="380"/>
      <c r="W39" s="379"/>
      <c r="X39" s="379"/>
      <c r="Y39" s="379"/>
      <c r="Z39" s="379"/>
      <c r="AA39" s="379"/>
      <c r="AB39" s="379"/>
      <c r="AC39" s="379"/>
      <c r="AD39" s="378"/>
      <c r="AE39" s="377"/>
      <c r="AF39" s="377"/>
      <c r="AG39" s="418"/>
    </row>
    <row r="40" spans="1:33" s="355" customFormat="1" x14ac:dyDescent="0.2">
      <c r="A40" s="370" t="s">
        <v>717</v>
      </c>
      <c r="B40" s="370" t="s">
        <v>1966</v>
      </c>
      <c r="C40" s="369" t="s">
        <v>1968</v>
      </c>
      <c r="D40" s="368">
        <v>5.988509899785341</v>
      </c>
      <c r="E40" s="367">
        <v>1.7368938579003295</v>
      </c>
      <c r="F40" s="368">
        <v>5.4627012458332063</v>
      </c>
      <c r="G40" s="367">
        <v>1.8086177493985198</v>
      </c>
      <c r="H40" s="368">
        <v>9.390574385906944E-2</v>
      </c>
      <c r="I40" s="367">
        <v>2.4294523502873901</v>
      </c>
      <c r="J40" s="368">
        <v>1.719034954194101E-2</v>
      </c>
      <c r="K40" s="368"/>
      <c r="L40" s="368">
        <v>0.77311616921932191</v>
      </c>
      <c r="M40" s="368"/>
      <c r="N40" s="368"/>
      <c r="O40" s="368"/>
      <c r="P40" s="367">
        <v>9.0442448688656452</v>
      </c>
      <c r="Q40" s="367">
        <v>11.698429329189109</v>
      </c>
      <c r="R40" s="367">
        <v>0.98160091591484311</v>
      </c>
      <c r="S40" s="361">
        <f>R40/Q40</f>
        <v>8.3908778545648058E-2</v>
      </c>
      <c r="T40" s="367">
        <f>AVERAGE(Q40:Q42)</f>
        <v>11.685865271501401</v>
      </c>
      <c r="U40" s="367">
        <f>2*STDEV(Q40:Q42)/SQRT(3)</f>
        <v>1.1696733831533404</v>
      </c>
      <c r="V40" s="361">
        <f>U40/T40</f>
        <v>0.10009300603574908</v>
      </c>
      <c r="W40" s="365"/>
      <c r="X40" s="365"/>
      <c r="Y40" s="365"/>
      <c r="Z40" s="365">
        <v>52</v>
      </c>
      <c r="AA40" s="365">
        <v>52</v>
      </c>
      <c r="AB40" s="365"/>
      <c r="AC40" s="365">
        <v>50</v>
      </c>
      <c r="AD40" s="366">
        <v>196.4</v>
      </c>
      <c r="AE40" s="365">
        <f>AVERAGE(AD40:AD42)</f>
        <v>196.4</v>
      </c>
      <c r="AF40" s="365"/>
      <c r="AG40" s="417"/>
    </row>
    <row r="41" spans="1:33" s="355" customFormat="1" x14ac:dyDescent="0.2">
      <c r="A41" s="370"/>
      <c r="B41" s="370" t="s">
        <v>1966</v>
      </c>
      <c r="C41" s="369" t="s">
        <v>1967</v>
      </c>
      <c r="D41" s="368">
        <v>3.0127112999800296</v>
      </c>
      <c r="E41" s="367">
        <v>1.823003348166383</v>
      </c>
      <c r="F41" s="368">
        <v>3.1074980177827225</v>
      </c>
      <c r="G41" s="367">
        <v>1.8089962769379822</v>
      </c>
      <c r="H41" s="368">
        <v>0.13882431943411555</v>
      </c>
      <c r="I41" s="367">
        <v>2.4186096025339117</v>
      </c>
      <c r="J41" s="368">
        <v>4.4673984871330723E-2</v>
      </c>
      <c r="K41" s="368"/>
      <c r="L41" s="368">
        <v>0.74507807436828954</v>
      </c>
      <c r="M41" s="368"/>
      <c r="N41" s="368"/>
      <c r="O41" s="368"/>
      <c r="P41" s="367">
        <v>7.9475055336606522</v>
      </c>
      <c r="Q41" s="367">
        <v>10.666674818473087</v>
      </c>
      <c r="R41" s="367">
        <v>0.97553753937747223</v>
      </c>
      <c r="S41" s="361">
        <f>R41/Q41</f>
        <v>9.1456574422610779E-2</v>
      </c>
      <c r="T41" s="367"/>
      <c r="U41" s="367"/>
      <c r="V41" s="361"/>
      <c r="W41" s="365"/>
      <c r="X41" s="365"/>
      <c r="Y41" s="365"/>
      <c r="Z41" s="365"/>
      <c r="AA41" s="365"/>
      <c r="AB41" s="365"/>
      <c r="AC41" s="365"/>
      <c r="AD41" s="366"/>
      <c r="AE41" s="365"/>
      <c r="AF41" s="365"/>
      <c r="AG41" s="417"/>
    </row>
    <row r="42" spans="1:33" s="355" customFormat="1" x14ac:dyDescent="0.2">
      <c r="A42" s="370"/>
      <c r="B42" s="370" t="s">
        <v>1966</v>
      </c>
      <c r="C42" s="369" t="s">
        <v>1964</v>
      </c>
      <c r="D42" s="368">
        <v>6.146348912268718</v>
      </c>
      <c r="E42" s="367">
        <v>1.7324552331973209</v>
      </c>
      <c r="F42" s="368">
        <v>5.1531871797628055</v>
      </c>
      <c r="G42" s="367">
        <v>1.8086401030355297</v>
      </c>
      <c r="H42" s="368">
        <v>0.12697655022209914</v>
      </c>
      <c r="I42" s="367">
        <v>2.4204759713490032</v>
      </c>
      <c r="J42" s="368">
        <v>2.4640391624187751E-2</v>
      </c>
      <c r="K42" s="368"/>
      <c r="L42" s="368">
        <v>0.77385194735591245</v>
      </c>
      <c r="M42" s="368"/>
      <c r="N42" s="368"/>
      <c r="O42" s="368"/>
      <c r="P42" s="367">
        <v>9.8221093931843821</v>
      </c>
      <c r="Q42" s="367">
        <v>12.692491666842011</v>
      </c>
      <c r="R42" s="367">
        <v>1.0619574671380563</v>
      </c>
      <c r="S42" s="361">
        <f>R42/Q42</f>
        <v>8.3668163431796796E-2</v>
      </c>
      <c r="T42" s="367"/>
      <c r="U42" s="367"/>
      <c r="V42" s="361"/>
      <c r="W42" s="365"/>
      <c r="X42" s="365"/>
      <c r="Y42" s="365"/>
      <c r="Z42" s="365"/>
      <c r="AA42" s="365"/>
      <c r="AB42" s="365"/>
      <c r="AC42" s="365"/>
      <c r="AD42" s="366"/>
      <c r="AE42" s="365"/>
      <c r="AF42" s="365"/>
      <c r="AG42" s="417"/>
    </row>
    <row r="43" spans="1:33" x14ac:dyDescent="0.2">
      <c r="A43" s="391" t="s">
        <v>1997</v>
      </c>
      <c r="B43" s="391" t="s">
        <v>1992</v>
      </c>
      <c r="C43" s="312" t="s">
        <v>1968</v>
      </c>
      <c r="D43" s="390">
        <v>2.9887216778707382</v>
      </c>
      <c r="E43" s="388"/>
      <c r="F43" s="390">
        <v>2.725792715838705</v>
      </c>
      <c r="G43" s="388"/>
      <c r="H43" s="390">
        <v>0.18626257784452099</v>
      </c>
      <c r="I43" s="388"/>
      <c r="J43" s="390">
        <f>H43/F43</f>
        <v>6.8333361066749157E-2</v>
      </c>
      <c r="K43" s="390"/>
      <c r="L43" s="390">
        <v>0.78100000000000003</v>
      </c>
      <c r="M43" s="390"/>
      <c r="N43" s="390"/>
      <c r="O43" s="390"/>
      <c r="P43" s="388">
        <v>8.9269927934280169</v>
      </c>
      <c r="Q43" s="388">
        <v>11.427554762127512</v>
      </c>
      <c r="R43" s="388"/>
      <c r="S43" s="387"/>
      <c r="T43" s="388">
        <f>AVERAGE(Q43:Q45)</f>
        <v>10.544475226065222</v>
      </c>
      <c r="U43" s="388">
        <f>2*STDEV(Q43:Q45)/SQRT(3)</f>
        <v>1.1713227541432023</v>
      </c>
      <c r="V43" s="387">
        <f>U43/T43</f>
        <v>0.11108402542857444</v>
      </c>
      <c r="W43" s="386"/>
      <c r="X43" s="386"/>
      <c r="Y43" s="386"/>
      <c r="Z43" s="386"/>
      <c r="AA43" s="386"/>
      <c r="AB43" s="386"/>
      <c r="AC43" s="386"/>
      <c r="AE43" s="301" t="s">
        <v>1995</v>
      </c>
      <c r="AG43" s="413"/>
    </row>
    <row r="44" spans="1:33" x14ac:dyDescent="0.2">
      <c r="A44" s="391"/>
      <c r="B44" s="391" t="s">
        <v>1992</v>
      </c>
      <c r="C44" s="312" t="s">
        <v>1967</v>
      </c>
      <c r="D44" s="390">
        <v>4.1139742209299799</v>
      </c>
      <c r="E44" s="388"/>
      <c r="F44" s="390">
        <v>4.2752842416666557</v>
      </c>
      <c r="G44" s="388"/>
      <c r="H44" s="390">
        <v>0.19978238885328073</v>
      </c>
      <c r="I44" s="388"/>
      <c r="J44" s="390">
        <f>H44/F44</f>
        <v>4.6729615520346914E-2</v>
      </c>
      <c r="K44" s="390"/>
      <c r="L44" s="390">
        <v>0.73099999999999998</v>
      </c>
      <c r="M44" s="390"/>
      <c r="N44" s="390"/>
      <c r="O44" s="390"/>
      <c r="P44" s="388">
        <v>7.8745285041305211</v>
      </c>
      <c r="Q44" s="388">
        <v>10.76936298261662</v>
      </c>
      <c r="R44" s="388"/>
      <c r="S44" s="387"/>
      <c r="T44" s="388"/>
      <c r="U44" s="388"/>
      <c r="V44" s="387"/>
      <c r="W44" s="386"/>
      <c r="X44" s="386"/>
      <c r="Y44" s="386"/>
      <c r="Z44" s="386"/>
      <c r="AA44" s="386"/>
      <c r="AB44" s="386"/>
      <c r="AC44" s="386"/>
      <c r="AG44" s="413"/>
    </row>
    <row r="45" spans="1:33" x14ac:dyDescent="0.2">
      <c r="A45" s="391"/>
      <c r="B45" s="391" t="s">
        <v>1992</v>
      </c>
      <c r="C45" s="312" t="s">
        <v>1964</v>
      </c>
      <c r="D45" s="390">
        <v>1.9288203911471042</v>
      </c>
      <c r="E45" s="388"/>
      <c r="F45" s="390">
        <v>2.1888796675181603</v>
      </c>
      <c r="G45" s="388"/>
      <c r="H45" s="390">
        <v>4.1630307985495253E-2</v>
      </c>
      <c r="I45" s="388"/>
      <c r="J45" s="390">
        <f>H45/F45</f>
        <v>1.9019002553346098E-2</v>
      </c>
      <c r="K45" s="390"/>
      <c r="L45" s="390">
        <v>0.76900000000000002</v>
      </c>
      <c r="M45" s="390"/>
      <c r="N45" s="390"/>
      <c r="O45" s="390"/>
      <c r="P45" s="388">
        <v>7.2581549555423788</v>
      </c>
      <c r="Q45" s="388">
        <v>9.4365079334515301</v>
      </c>
      <c r="R45" s="388"/>
      <c r="S45" s="387"/>
      <c r="T45" s="388"/>
      <c r="U45" s="388"/>
      <c r="V45" s="387"/>
      <c r="W45" s="386"/>
      <c r="X45" s="386"/>
      <c r="Y45" s="386"/>
      <c r="Z45" s="386"/>
      <c r="AA45" s="386"/>
      <c r="AB45" s="386"/>
      <c r="AC45" s="386"/>
      <c r="AG45" s="413"/>
    </row>
    <row r="46" spans="1:33" s="355" customFormat="1" x14ac:dyDescent="0.2">
      <c r="A46" s="370" t="s">
        <v>707</v>
      </c>
      <c r="B46" s="370" t="s">
        <v>1966</v>
      </c>
      <c r="C46" s="369" t="s">
        <v>1968</v>
      </c>
      <c r="D46" s="368">
        <v>5.822404419642794</v>
      </c>
      <c r="E46" s="367">
        <v>1.6917655414957014</v>
      </c>
      <c r="F46" s="368">
        <v>6.1284449933832805</v>
      </c>
      <c r="G46" s="367">
        <v>1.8085310822033807</v>
      </c>
      <c r="H46" s="368">
        <v>2.2033351278855573</v>
      </c>
      <c r="I46" s="367">
        <v>2.408596574809128</v>
      </c>
      <c r="J46" s="368">
        <v>0.35952596951827742</v>
      </c>
      <c r="K46" s="368"/>
      <c r="L46" s="368">
        <v>0.80671419927424926</v>
      </c>
      <c r="M46" s="368"/>
      <c r="N46" s="368"/>
      <c r="O46" s="368"/>
      <c r="P46" s="367">
        <v>7.252094676481569</v>
      </c>
      <c r="Q46" s="367">
        <v>8.9896702983607195</v>
      </c>
      <c r="R46" s="367">
        <v>0.66966689501553178</v>
      </c>
      <c r="S46" s="361">
        <f>R46/Q46</f>
        <v>7.4492931641513771E-2</v>
      </c>
      <c r="T46" s="367">
        <f>AVERAGE(Q46:Q48)</f>
        <v>9.5628045267439248</v>
      </c>
      <c r="U46" s="367">
        <f>2*STDEV(Q46:Q48)/SQRT(3)</f>
        <v>0.87948589445188696</v>
      </c>
      <c r="V46" s="361">
        <f>U46/T46</f>
        <v>9.1969452266044222E-2</v>
      </c>
      <c r="W46" s="365"/>
      <c r="X46" s="365"/>
      <c r="Y46" s="365"/>
      <c r="Z46" s="365">
        <v>64</v>
      </c>
      <c r="AA46" s="365">
        <v>52</v>
      </c>
      <c r="AB46" s="365"/>
      <c r="AC46" s="365">
        <v>50</v>
      </c>
      <c r="AD46" s="366">
        <v>200.7</v>
      </c>
      <c r="AE46" s="365">
        <f>AVERAGE(AD46:AD48)</f>
        <v>200.7</v>
      </c>
      <c r="AF46" s="365"/>
      <c r="AG46" s="417"/>
    </row>
    <row r="47" spans="1:33" s="355" customFormat="1" x14ac:dyDescent="0.2">
      <c r="A47" s="370"/>
      <c r="B47" s="370" t="s">
        <v>1966</v>
      </c>
      <c r="C47" s="369" t="s">
        <v>1967</v>
      </c>
      <c r="D47" s="368">
        <v>2.4372109353632232</v>
      </c>
      <c r="E47" s="367">
        <v>1.8002223313402357</v>
      </c>
      <c r="F47" s="368">
        <v>2.0552284185592171</v>
      </c>
      <c r="G47" s="367">
        <v>1.8093064520026705</v>
      </c>
      <c r="H47" s="368">
        <v>1.4613047955637655</v>
      </c>
      <c r="I47" s="367">
        <v>2.408621874677745</v>
      </c>
      <c r="J47" s="368">
        <v>0.71101819260955346</v>
      </c>
      <c r="K47" s="368"/>
      <c r="L47" s="368">
        <v>0.80596209328936053</v>
      </c>
      <c r="M47" s="368"/>
      <c r="N47" s="368"/>
      <c r="O47" s="368"/>
      <c r="P47" s="367">
        <v>8.4038399415810865</v>
      </c>
      <c r="Q47" s="367">
        <v>10.427090816743782</v>
      </c>
      <c r="R47" s="367">
        <v>0.78168169345400629</v>
      </c>
      <c r="S47" s="361">
        <f>R47/Q47</f>
        <v>7.4966422292858992E-2</v>
      </c>
      <c r="T47" s="367"/>
      <c r="U47" s="367"/>
      <c r="V47" s="361"/>
      <c r="W47" s="365"/>
      <c r="X47" s="365"/>
      <c r="Y47" s="365"/>
      <c r="Z47" s="365"/>
      <c r="AA47" s="365"/>
      <c r="AB47" s="365"/>
      <c r="AC47" s="365"/>
      <c r="AD47" s="366"/>
      <c r="AE47" s="365"/>
      <c r="AF47" s="365"/>
      <c r="AG47" s="417"/>
    </row>
    <row r="48" spans="1:33" s="355" customFormat="1" x14ac:dyDescent="0.2">
      <c r="A48" s="370"/>
      <c r="B48" s="370" t="s">
        <v>1966</v>
      </c>
      <c r="C48" s="369" t="s">
        <v>1964</v>
      </c>
      <c r="D48" s="368">
        <v>4.9327435039997525</v>
      </c>
      <c r="E48" s="367">
        <v>1.6933892688593477</v>
      </c>
      <c r="F48" s="368">
        <v>5.0778855454596625</v>
      </c>
      <c r="G48" s="367">
        <v>1.8086367785068342</v>
      </c>
      <c r="H48" s="368">
        <v>1.761577403386607</v>
      </c>
      <c r="I48" s="367">
        <v>2.4086403136048062</v>
      </c>
      <c r="J48" s="368">
        <v>0.34691160082599787</v>
      </c>
      <c r="K48" s="368"/>
      <c r="L48" s="368">
        <v>0.80196537818587144</v>
      </c>
      <c r="M48" s="368"/>
      <c r="N48" s="368"/>
      <c r="O48" s="368"/>
      <c r="P48" s="367">
        <v>7.4355442756037631</v>
      </c>
      <c r="Q48" s="367">
        <v>9.2716524651272767</v>
      </c>
      <c r="R48" s="367">
        <v>0.70143950008884048</v>
      </c>
      <c r="S48" s="361">
        <f>R48/Q48</f>
        <v>7.5654205410212325E-2</v>
      </c>
      <c r="T48" s="367"/>
      <c r="U48" s="367"/>
      <c r="V48" s="361"/>
      <c r="W48" s="365"/>
      <c r="X48" s="365"/>
      <c r="Y48" s="365"/>
      <c r="Z48" s="365"/>
      <c r="AA48" s="365"/>
      <c r="AB48" s="365"/>
      <c r="AC48" s="365"/>
      <c r="AD48" s="366"/>
      <c r="AE48" s="365"/>
      <c r="AF48" s="365"/>
      <c r="AG48" s="417"/>
    </row>
    <row r="49" spans="1:33" s="355" customFormat="1" x14ac:dyDescent="0.2">
      <c r="A49" s="370" t="s">
        <v>76</v>
      </c>
      <c r="B49" s="370" t="s">
        <v>1966</v>
      </c>
      <c r="C49" s="369" t="s">
        <v>1968</v>
      </c>
      <c r="D49" s="368">
        <v>12.973753268076715</v>
      </c>
      <c r="E49" s="367">
        <v>1.6619347980092631</v>
      </c>
      <c r="F49" s="368">
        <v>16.355115393181404</v>
      </c>
      <c r="G49" s="367">
        <v>1.8084738846720652</v>
      </c>
      <c r="H49" s="368">
        <v>1.1052770148676012</v>
      </c>
      <c r="I49" s="367">
        <v>2.4087035365420513</v>
      </c>
      <c r="J49" s="368">
        <v>6.7579897071738254E-2</v>
      </c>
      <c r="K49" s="368"/>
      <c r="L49" s="368">
        <v>0.81001953375546853</v>
      </c>
      <c r="M49" s="368"/>
      <c r="N49" s="368"/>
      <c r="O49" s="368"/>
      <c r="P49" s="367">
        <v>6.4690003273461292</v>
      </c>
      <c r="Q49" s="367">
        <v>7.986227563370111</v>
      </c>
      <c r="R49" s="367">
        <v>0.59369883869497386</v>
      </c>
      <c r="S49" s="361">
        <f>R49/Q49</f>
        <v>7.4340335782322575E-2</v>
      </c>
      <c r="T49" s="367">
        <f>AVERAGE(Q49:Q51)</f>
        <v>8.16597748189273</v>
      </c>
      <c r="U49" s="367">
        <f>2*STDEV(Q49:Q51)/SQRT(3)</f>
        <v>0.3358728193412473</v>
      </c>
      <c r="V49" s="361">
        <f>U49/T49</f>
        <v>4.1130755024247005E-2</v>
      </c>
      <c r="W49" s="365"/>
      <c r="X49" s="365"/>
      <c r="Y49" s="365"/>
      <c r="Z49" s="365">
        <v>65</v>
      </c>
      <c r="AA49" s="365">
        <v>52</v>
      </c>
      <c r="AB49" s="365"/>
      <c r="AC49" s="365">
        <v>50</v>
      </c>
      <c r="AD49" s="366">
        <v>201.1</v>
      </c>
      <c r="AE49" s="365">
        <f>AVERAGE(AD49:AD51)</f>
        <v>201.1</v>
      </c>
      <c r="AF49" s="365"/>
      <c r="AG49" s="417"/>
    </row>
    <row r="50" spans="1:33" s="355" customFormat="1" x14ac:dyDescent="0.2">
      <c r="A50" s="370"/>
      <c r="B50" s="370" t="s">
        <v>1966</v>
      </c>
      <c r="C50" s="369" t="s">
        <v>1967</v>
      </c>
      <c r="D50" s="368">
        <v>9.8996251092792562</v>
      </c>
      <c r="E50" s="367">
        <v>1.6760611093691364</v>
      </c>
      <c r="F50" s="368">
        <v>11.552688329323148</v>
      </c>
      <c r="G50" s="367">
        <v>1.808502594047307</v>
      </c>
      <c r="H50" s="368">
        <v>1.1552668530561023</v>
      </c>
      <c r="I50" s="367">
        <v>2.4086925175496146</v>
      </c>
      <c r="J50" s="368">
        <v>9.9999828622035311E-2</v>
      </c>
      <c r="K50" s="368"/>
      <c r="L50" s="368">
        <v>0.81575670270610212</v>
      </c>
      <c r="M50" s="368"/>
      <c r="N50" s="368"/>
      <c r="O50" s="368"/>
      <c r="P50" s="367">
        <v>6.9352098383771645</v>
      </c>
      <c r="Q50" s="367">
        <v>8.5015664785481473</v>
      </c>
      <c r="R50" s="367">
        <v>0.62097658124407384</v>
      </c>
      <c r="S50" s="361">
        <f>R50/Q50</f>
        <v>7.304260724314432E-2</v>
      </c>
      <c r="T50" s="367"/>
      <c r="U50" s="367"/>
      <c r="V50" s="361"/>
      <c r="W50" s="365"/>
      <c r="X50" s="365"/>
      <c r="Y50" s="365"/>
      <c r="Z50" s="365"/>
      <c r="AA50" s="365"/>
      <c r="AB50" s="365"/>
      <c r="AC50" s="365"/>
      <c r="AD50" s="366"/>
      <c r="AE50" s="365"/>
      <c r="AF50" s="365"/>
      <c r="AG50" s="417"/>
    </row>
    <row r="51" spans="1:33" s="355" customFormat="1" x14ac:dyDescent="0.2">
      <c r="A51" s="370"/>
      <c r="B51" s="370" t="s">
        <v>1966</v>
      </c>
      <c r="C51" s="369" t="s">
        <v>1964</v>
      </c>
      <c r="D51" s="368">
        <v>8.1401231606605968</v>
      </c>
      <c r="E51" s="367">
        <v>1.6856435319427419</v>
      </c>
      <c r="F51" s="368">
        <v>10.131948716071527</v>
      </c>
      <c r="G51" s="367">
        <v>1.8085097048158332</v>
      </c>
      <c r="H51" s="368">
        <v>1.3737379033891011</v>
      </c>
      <c r="I51" s="367">
        <v>2.4086259929692364</v>
      </c>
      <c r="J51" s="368">
        <v>0.13558476674976125</v>
      </c>
      <c r="K51" s="368"/>
      <c r="L51" s="368">
        <v>0.80513060791816105</v>
      </c>
      <c r="M51" s="368"/>
      <c r="N51" s="368"/>
      <c r="O51" s="368"/>
      <c r="P51" s="367">
        <v>6.4492076025278449</v>
      </c>
      <c r="Q51" s="367">
        <v>8.0101384037599352</v>
      </c>
      <c r="R51" s="367">
        <v>0.60437117395748863</v>
      </c>
      <c r="S51" s="361">
        <f>R51/Q51</f>
        <v>7.5450777938343566E-2</v>
      </c>
      <c r="T51" s="367"/>
      <c r="U51" s="367"/>
      <c r="V51" s="361"/>
      <c r="W51" s="365"/>
      <c r="X51" s="365"/>
      <c r="Y51" s="365"/>
      <c r="Z51" s="365"/>
      <c r="AA51" s="365"/>
      <c r="AB51" s="365"/>
      <c r="AC51" s="365"/>
      <c r="AD51" s="366"/>
      <c r="AE51" s="365"/>
      <c r="AF51" s="365"/>
      <c r="AG51" s="417"/>
    </row>
    <row r="52" spans="1:33" s="414" customFormat="1" x14ac:dyDescent="0.2">
      <c r="A52" s="391" t="s">
        <v>1996</v>
      </c>
      <c r="B52" s="391" t="s">
        <v>1992</v>
      </c>
      <c r="C52" s="312" t="s">
        <v>1968</v>
      </c>
      <c r="D52" s="390">
        <v>3.4198027857003299</v>
      </c>
      <c r="E52" s="388"/>
      <c r="F52" s="390">
        <v>3.5648659596720411</v>
      </c>
      <c r="G52" s="388"/>
      <c r="H52" s="390">
        <v>0.94378881196527398</v>
      </c>
      <c r="I52" s="388"/>
      <c r="J52" s="390">
        <f>H52/F52</f>
        <v>0.26474734888828755</v>
      </c>
      <c r="K52" s="390"/>
      <c r="L52" s="390">
        <v>0.80400000000000005</v>
      </c>
      <c r="M52" s="390"/>
      <c r="N52" s="390"/>
      <c r="O52" s="390"/>
      <c r="P52" s="388">
        <v>7.4723229939286524</v>
      </c>
      <c r="Q52" s="388">
        <v>9.292413802896597</v>
      </c>
      <c r="R52" s="388"/>
      <c r="S52" s="387"/>
      <c r="T52" s="388">
        <f>AVERAGE(Q52:Q54)</f>
        <v>11.390821527373417</v>
      </c>
      <c r="U52" s="388">
        <f>2*STDEV(Q52:Q54)/SQRT(3)</f>
        <v>2.2497157814185078</v>
      </c>
      <c r="V52" s="387">
        <f>U52/T52</f>
        <v>0.1975025046272729</v>
      </c>
      <c r="W52" s="386"/>
      <c r="X52" s="386"/>
      <c r="Y52" s="386"/>
      <c r="Z52" s="386"/>
      <c r="AA52" s="386"/>
      <c r="AB52" s="386"/>
      <c r="AC52" s="386"/>
      <c r="AD52" s="416"/>
      <c r="AE52" s="386" t="s">
        <v>1995</v>
      </c>
      <c r="AF52" s="386"/>
      <c r="AG52" s="415"/>
    </row>
    <row r="53" spans="1:33" s="414" customFormat="1" x14ac:dyDescent="0.2">
      <c r="A53" s="391"/>
      <c r="B53" s="391" t="s">
        <v>1992</v>
      </c>
      <c r="C53" s="312" t="s">
        <v>1967</v>
      </c>
      <c r="D53" s="390">
        <v>1.0237851189011666</v>
      </c>
      <c r="E53" s="388"/>
      <c r="F53" s="390">
        <v>0.75908033392043306</v>
      </c>
      <c r="G53" s="388"/>
      <c r="H53" s="390">
        <v>0.28444788139696908</v>
      </c>
      <c r="I53" s="388"/>
      <c r="J53" s="390">
        <f>H53/F53</f>
        <v>0.37472698038147956</v>
      </c>
      <c r="K53" s="390"/>
      <c r="L53" s="390">
        <v>0.78</v>
      </c>
      <c r="M53" s="390"/>
      <c r="N53" s="390"/>
      <c r="O53" s="390"/>
      <c r="P53" s="388">
        <v>10.253743432914421</v>
      </c>
      <c r="Q53" s="388">
        <v>13.142470824691715</v>
      </c>
      <c r="R53" s="388"/>
      <c r="S53" s="387"/>
      <c r="T53" s="388"/>
      <c r="U53" s="388"/>
      <c r="V53" s="387"/>
      <c r="W53" s="386"/>
      <c r="X53" s="386"/>
      <c r="Y53" s="386"/>
      <c r="Z53" s="386"/>
      <c r="AA53" s="386"/>
      <c r="AB53" s="386"/>
      <c r="AC53" s="386"/>
      <c r="AD53" s="416"/>
      <c r="AE53" s="386"/>
      <c r="AF53" s="386"/>
      <c r="AG53" s="415"/>
    </row>
    <row r="54" spans="1:33" s="414" customFormat="1" x14ac:dyDescent="0.2">
      <c r="A54" s="391"/>
      <c r="B54" s="391" t="s">
        <v>1992</v>
      </c>
      <c r="C54" s="312" t="s">
        <v>1964</v>
      </c>
      <c r="D54" s="390">
        <v>1.385883347010876</v>
      </c>
      <c r="E54" s="388"/>
      <c r="F54" s="390">
        <v>1.2153150469305825</v>
      </c>
      <c r="G54" s="388"/>
      <c r="H54" s="390">
        <v>0.47472108287915121</v>
      </c>
      <c r="I54" s="388"/>
      <c r="J54" s="390">
        <f>H54/F54</f>
        <v>0.39061565482803307</v>
      </c>
      <c r="K54" s="390"/>
      <c r="L54" s="390">
        <v>0.73599999999999999</v>
      </c>
      <c r="M54" s="390"/>
      <c r="N54" s="390"/>
      <c r="O54" s="390"/>
      <c r="P54" s="388">
        <v>8.6412161159197876</v>
      </c>
      <c r="Q54" s="388">
        <v>11.737579954531938</v>
      </c>
      <c r="R54" s="388"/>
      <c r="S54" s="387"/>
      <c r="T54" s="388"/>
      <c r="U54" s="388"/>
      <c r="V54" s="387"/>
      <c r="W54" s="386"/>
      <c r="X54" s="386"/>
      <c r="Y54" s="386"/>
      <c r="Z54" s="386"/>
      <c r="AA54" s="386"/>
      <c r="AB54" s="386"/>
      <c r="AC54" s="386"/>
      <c r="AD54" s="416"/>
      <c r="AE54" s="386"/>
      <c r="AF54" s="386"/>
      <c r="AG54" s="415"/>
    </row>
    <row r="55" spans="1:33" x14ac:dyDescent="0.2">
      <c r="A55" s="300" t="s">
        <v>661</v>
      </c>
      <c r="B55" s="391" t="s">
        <v>844</v>
      </c>
      <c r="C55" s="312" t="s">
        <v>1968</v>
      </c>
      <c r="D55" s="390">
        <v>4.3551055910649348</v>
      </c>
      <c r="E55" s="305">
        <v>0.97781938359473741</v>
      </c>
      <c r="F55" s="300">
        <v>4.6678734565439957</v>
      </c>
      <c r="G55" s="300">
        <v>1.431821325751103</v>
      </c>
      <c r="H55" s="300">
        <v>1.3386395510919902</v>
      </c>
      <c r="I55" s="300">
        <v>1.4372890200174977</v>
      </c>
      <c r="J55" s="390">
        <v>0.29419749471442291</v>
      </c>
      <c r="K55" s="390">
        <v>12.765933191660906</v>
      </c>
      <c r="L55" s="390"/>
      <c r="M55" s="390">
        <v>0.83669760676473226</v>
      </c>
      <c r="N55" s="390">
        <v>0.81227458800151853</v>
      </c>
      <c r="O55" s="390">
        <v>0.81227458800151853</v>
      </c>
      <c r="P55" s="388">
        <v>7.2375189833638442</v>
      </c>
      <c r="Q55" s="388">
        <v>8.6743470861981979</v>
      </c>
      <c r="R55" s="388">
        <v>0.28192971537709399</v>
      </c>
      <c r="S55" s="389">
        <f>R55/Q55</f>
        <v>3.2501548828461561E-2</v>
      </c>
      <c r="T55" s="388">
        <f>AVERAGE(Q55:Q57)</f>
        <v>8.9353910160872623</v>
      </c>
      <c r="U55" s="388">
        <f>2*STDEV(Q55:Q57)/SQRT(3)</f>
        <v>0.74800581182810344</v>
      </c>
      <c r="V55" s="387">
        <f>U55/T55</f>
        <v>8.3712711674441012E-2</v>
      </c>
      <c r="W55" s="386">
        <v>365.65078216085232</v>
      </c>
      <c r="X55" s="386">
        <v>104.86029740202855</v>
      </c>
      <c r="Y55" s="386">
        <v>390.29295205032901</v>
      </c>
      <c r="Z55" s="386">
        <v>75.591159245029928</v>
      </c>
      <c r="AA55" s="303">
        <f>AVERAGE(Z55:Z57)</f>
        <v>64.713568196008865</v>
      </c>
      <c r="AB55" s="303">
        <f>STDEV(Z55:Z57)</f>
        <v>12.204607654558281</v>
      </c>
      <c r="AC55" s="386">
        <v>50</v>
      </c>
      <c r="AD55" s="386">
        <v>204.3</v>
      </c>
      <c r="AE55" s="301">
        <f>AVERAGE(AD55:AD57)</f>
        <v>200.73333333333335</v>
      </c>
      <c r="AF55" s="301">
        <f>STDEV(AD55:AD57)</f>
        <v>4.1356176483487221</v>
      </c>
      <c r="AG55" s="413"/>
    </row>
    <row r="56" spans="1:33" x14ac:dyDescent="0.2">
      <c r="B56" s="391" t="s">
        <v>844</v>
      </c>
      <c r="C56" s="312" t="s">
        <v>1967</v>
      </c>
      <c r="D56" s="390">
        <v>9.8011088255763639</v>
      </c>
      <c r="E56" s="305">
        <v>0.96997031872207851</v>
      </c>
      <c r="F56" s="300">
        <v>10.133616362961735</v>
      </c>
      <c r="G56" s="300">
        <v>1.4367911539097908</v>
      </c>
      <c r="H56" s="300">
        <v>0.66798076643909732</v>
      </c>
      <c r="I56" s="300">
        <v>1.4334296855901614</v>
      </c>
      <c r="J56" s="390">
        <v>6.7622915447012627E-2</v>
      </c>
      <c r="K56" s="390">
        <v>9.7466638622556587</v>
      </c>
      <c r="L56" s="390"/>
      <c r="M56" s="390">
        <v>0.81696780743248965</v>
      </c>
      <c r="N56" s="390">
        <v>0.78985346654657063</v>
      </c>
      <c r="O56" s="390">
        <v>0.78985346654657063</v>
      </c>
      <c r="P56" s="388">
        <v>7.8897327571610187</v>
      </c>
      <c r="Q56" s="388">
        <v>9.6729768746192164</v>
      </c>
      <c r="R56" s="388">
        <v>0.32400223622861041</v>
      </c>
      <c r="S56" s="389">
        <f>R56/Q56</f>
        <v>3.3495607446220113E-2</v>
      </c>
      <c r="T56" s="388"/>
      <c r="U56" s="388"/>
      <c r="V56" s="387"/>
      <c r="W56" s="386">
        <v>1039.701020387557</v>
      </c>
      <c r="X56" s="386">
        <v>68.534298081816402</v>
      </c>
      <c r="Y56" s="386">
        <v>1055.8065804367839</v>
      </c>
      <c r="Z56" s="386">
        <v>67.034344678342165</v>
      </c>
      <c r="AA56" s="386"/>
      <c r="AB56" s="386"/>
      <c r="AC56" s="386">
        <v>50</v>
      </c>
      <c r="AD56" s="302">
        <v>201.7</v>
      </c>
      <c r="AG56" s="413"/>
    </row>
    <row r="57" spans="1:33" x14ac:dyDescent="0.2">
      <c r="B57" s="391" t="s">
        <v>844</v>
      </c>
      <c r="C57" s="312" t="s">
        <v>1964</v>
      </c>
      <c r="D57" s="390">
        <v>1.991365704791737</v>
      </c>
      <c r="E57" s="305">
        <v>1.0264455225460762</v>
      </c>
      <c r="F57" s="300">
        <v>2.4914881726942406</v>
      </c>
      <c r="G57" s="300">
        <v>1.4439537200825565</v>
      </c>
      <c r="H57" s="300">
        <v>0.26420181711768054</v>
      </c>
      <c r="I57" s="300">
        <v>1.4548529769394534</v>
      </c>
      <c r="J57" s="390">
        <v>0.10878558765724564</v>
      </c>
      <c r="K57" s="390">
        <v>3.6254017275103401</v>
      </c>
      <c r="L57" s="390"/>
      <c r="M57" s="390">
        <v>0.76569152942879726</v>
      </c>
      <c r="N57" s="390">
        <v>0.73188493968303725</v>
      </c>
      <c r="O57" s="390">
        <v>0.73188493968303725</v>
      </c>
      <c r="P57" s="388">
        <v>6.460193560145207</v>
      </c>
      <c r="Q57" s="388">
        <v>8.4588490874443742</v>
      </c>
      <c r="R57" s="388">
        <v>0.28835700146388282</v>
      </c>
      <c r="S57" s="389">
        <f>R57/Q57</f>
        <v>3.4089389523676031E-2</v>
      </c>
      <c r="T57" s="388"/>
      <c r="U57" s="388"/>
      <c r="V57" s="387"/>
      <c r="W57" s="386">
        <v>687.23092224188122</v>
      </c>
      <c r="X57" s="386">
        <v>72.875183765942253</v>
      </c>
      <c r="Y57" s="386">
        <v>704.35659042687769</v>
      </c>
      <c r="Z57" s="386">
        <v>51.515200664654493</v>
      </c>
      <c r="AA57" s="386"/>
      <c r="AB57" s="386"/>
      <c r="AC57" s="386">
        <v>50</v>
      </c>
      <c r="AD57" s="302">
        <v>196.2</v>
      </c>
      <c r="AG57" s="413"/>
    </row>
    <row r="58" spans="1:33" x14ac:dyDescent="0.2">
      <c r="A58" s="300" t="s">
        <v>656</v>
      </c>
      <c r="B58" s="391" t="s">
        <v>844</v>
      </c>
      <c r="C58" s="312" t="s">
        <v>1968</v>
      </c>
      <c r="D58" s="390">
        <v>5.3806427497432381</v>
      </c>
      <c r="E58" s="388">
        <v>0.96205662350536747</v>
      </c>
      <c r="F58" s="390">
        <v>5.7583778845243687</v>
      </c>
      <c r="G58" s="388">
        <v>1.4349346762761783</v>
      </c>
      <c r="H58" s="390">
        <v>0.80544980685965917</v>
      </c>
      <c r="I58" s="388">
        <v>1.4406358794600465</v>
      </c>
      <c r="J58" s="390">
        <v>0.14349365969706693</v>
      </c>
      <c r="K58" s="390">
        <v>12.386589226612715</v>
      </c>
      <c r="L58" s="390"/>
      <c r="M58" s="390">
        <v>0.81310776261596618</v>
      </c>
      <c r="N58" s="390">
        <v>0.78547419956071862</v>
      </c>
      <c r="O58" s="390">
        <v>0.78547419956071862</v>
      </c>
      <c r="P58" s="388">
        <v>7.492999883339758</v>
      </c>
      <c r="Q58" s="388">
        <v>9.2356895122081042</v>
      </c>
      <c r="R58" s="388">
        <v>0.30494748272922267</v>
      </c>
      <c r="S58" s="389">
        <f>R58/Q58</f>
        <v>3.3018377493757328E-2</v>
      </c>
      <c r="T58" s="388">
        <f>AVERAGE(Q58:Q60)</f>
        <v>9.9471490996996828</v>
      </c>
      <c r="U58" s="388">
        <f>2*STDEV(Q58:Q60)/SQRT(3)</f>
        <v>1.3203288854528032</v>
      </c>
      <c r="V58" s="387">
        <f>U58/T58</f>
        <v>0.13273440180892287</v>
      </c>
      <c r="W58" s="386">
        <v>464.8880962446413</v>
      </c>
      <c r="X58" s="386">
        <v>65.025956066189877</v>
      </c>
      <c r="Y58" s="386">
        <v>480.16919592019593</v>
      </c>
      <c r="Z58" s="386">
        <v>65.570946606914177</v>
      </c>
      <c r="AA58" s="303">
        <f>AVERAGE(Z58:Z60)</f>
        <v>63.603957293683187</v>
      </c>
      <c r="AB58" s="303">
        <f>STDEV(Z58:Z60)</f>
        <v>5.0237929623166542</v>
      </c>
      <c r="AC58" s="386">
        <v>50</v>
      </c>
      <c r="AD58" s="302">
        <v>201.2</v>
      </c>
      <c r="AE58" s="301">
        <f>AVERAGE(AD58:AD60)</f>
        <v>200.53333333333333</v>
      </c>
      <c r="AF58" s="301">
        <f>STDEV(AD58:AD60)</f>
        <v>1.7009801096230819</v>
      </c>
      <c r="AG58" s="413"/>
    </row>
    <row r="59" spans="1:33" x14ac:dyDescent="0.2">
      <c r="A59" s="391"/>
      <c r="B59" s="391" t="s">
        <v>844</v>
      </c>
      <c r="C59" s="312" t="s">
        <v>1967</v>
      </c>
      <c r="D59" s="390">
        <v>8.4938707654319572</v>
      </c>
      <c r="E59" s="388">
        <v>0.95737211151879864</v>
      </c>
      <c r="F59" s="390">
        <v>8.9738457173244086</v>
      </c>
      <c r="G59" s="388">
        <v>1.4668879639104306</v>
      </c>
      <c r="H59" s="390">
        <v>1.0899673654124642</v>
      </c>
      <c r="I59" s="388">
        <v>1.42484224723554</v>
      </c>
      <c r="J59" s="390">
        <v>0.12460322646716485</v>
      </c>
      <c r="K59" s="390">
        <v>9.4949610670701805</v>
      </c>
      <c r="L59" s="390"/>
      <c r="M59" s="390">
        <v>0.81777105822119478</v>
      </c>
      <c r="N59" s="390">
        <v>0.79076506913107214</v>
      </c>
      <c r="O59" s="390">
        <v>0.79076506913107214</v>
      </c>
      <c r="P59" s="388">
        <v>7.6222920983328093</v>
      </c>
      <c r="Q59" s="388">
        <v>9.3396446457956515</v>
      </c>
      <c r="R59" s="388">
        <v>0.31324630631361189</v>
      </c>
      <c r="S59" s="389">
        <f>R59/Q59</f>
        <v>3.3539424484915849E-2</v>
      </c>
      <c r="T59" s="388"/>
      <c r="U59" s="388"/>
      <c r="V59" s="387"/>
      <c r="W59" s="386">
        <v>945.11664175716624</v>
      </c>
      <c r="X59" s="386">
        <v>114.79429538606742</v>
      </c>
      <c r="Y59" s="386">
        <v>972.0933011728921</v>
      </c>
      <c r="Z59" s="386">
        <v>67.346635561268471</v>
      </c>
      <c r="AA59" s="386"/>
      <c r="AB59" s="386"/>
      <c r="AC59" s="386">
        <v>50</v>
      </c>
      <c r="AD59" s="302">
        <v>201.8</v>
      </c>
      <c r="AG59" s="413"/>
    </row>
    <row r="60" spans="1:33" x14ac:dyDescent="0.2">
      <c r="B60" s="391" t="s">
        <v>844</v>
      </c>
      <c r="C60" s="312" t="s">
        <v>1964</v>
      </c>
      <c r="D60" s="390">
        <v>5.0722605684875957</v>
      </c>
      <c r="E60" s="388">
        <v>1.0014616652058193</v>
      </c>
      <c r="F60" s="390">
        <v>4.5972756577994307</v>
      </c>
      <c r="G60" s="388">
        <v>1.4338383696592139</v>
      </c>
      <c r="H60" s="390">
        <v>0.5724827367307086</v>
      </c>
      <c r="I60" s="388">
        <v>1.435490364429129</v>
      </c>
      <c r="J60" s="390">
        <v>0.12774862708034887</v>
      </c>
      <c r="K60" s="390">
        <v>6.0433639364849014</v>
      </c>
      <c r="L60" s="390"/>
      <c r="M60" s="390">
        <v>0.78987292546962606</v>
      </c>
      <c r="N60" s="390">
        <v>0.7591662149076388</v>
      </c>
      <c r="O60" s="390">
        <v>0.7591662149076388</v>
      </c>
      <c r="P60" s="388">
        <v>8.8777372197081057</v>
      </c>
      <c r="Q60" s="388">
        <v>11.266113141095293</v>
      </c>
      <c r="R60" s="388">
        <v>0.37800317238903658</v>
      </c>
      <c r="S60" s="389">
        <f>R60/Q60</f>
        <v>3.3552225834675674E-2</v>
      </c>
      <c r="T60" s="388"/>
      <c r="U60" s="388"/>
      <c r="V60" s="387"/>
      <c r="W60" s="386">
        <v>760.71467912842888</v>
      </c>
      <c r="X60" s="386">
        <v>94.729151305041356</v>
      </c>
      <c r="Y60" s="386">
        <v>782.97602968511364</v>
      </c>
      <c r="Z60" s="386">
        <v>57.894289712866893</v>
      </c>
      <c r="AA60" s="386"/>
      <c r="AB60" s="386"/>
      <c r="AC60" s="386">
        <v>50</v>
      </c>
      <c r="AD60" s="302">
        <v>198.6</v>
      </c>
      <c r="AG60" s="413"/>
    </row>
    <row r="61" spans="1:33" x14ac:dyDescent="0.2">
      <c r="A61" s="391" t="s">
        <v>654</v>
      </c>
      <c r="B61" s="391" t="s">
        <v>844</v>
      </c>
      <c r="C61" s="312" t="s">
        <v>1968</v>
      </c>
      <c r="D61" s="390">
        <v>10.67338311046186</v>
      </c>
      <c r="E61" s="388">
        <v>0.5307316775360833</v>
      </c>
      <c r="F61" s="390">
        <v>11.275512204264396</v>
      </c>
      <c r="G61" s="388">
        <v>1.4430565062241378</v>
      </c>
      <c r="H61" s="390">
        <v>1.7122858054952883</v>
      </c>
      <c r="I61" s="388">
        <v>1.445380543949544</v>
      </c>
      <c r="J61" s="390">
        <v>0.15578813163498617</v>
      </c>
      <c r="K61" s="390">
        <v>15.514608732916997</v>
      </c>
      <c r="L61" s="390"/>
      <c r="M61" s="390">
        <v>0.8425308118991941</v>
      </c>
      <c r="N61" s="390">
        <v>0.8189152597057604</v>
      </c>
      <c r="O61" s="390">
        <v>0.8189152597057604</v>
      </c>
      <c r="P61" s="388">
        <v>7.5698953730045817</v>
      </c>
      <c r="Q61" s="388">
        <v>9.0017828742987405</v>
      </c>
      <c r="R61" s="388">
        <v>0.26027968207324814</v>
      </c>
      <c r="S61" s="389">
        <f>R61/Q61</f>
        <v>2.8914236847056202E-2</v>
      </c>
      <c r="T61" s="388">
        <f>AVERAGE(Q61:Q63)</f>
        <v>9.6932963781215502</v>
      </c>
      <c r="U61" s="388">
        <f>2*STDEV(Q61:Q63)/SQRT(3)</f>
        <v>0.90435493902012309</v>
      </c>
      <c r="V61" s="387">
        <f>U61/T61</f>
        <v>9.3296944996060949E-2</v>
      </c>
      <c r="W61" s="386">
        <v>726.76742278014376</v>
      </c>
      <c r="X61" s="386">
        <v>110.36603210381774</v>
      </c>
      <c r="Y61" s="386">
        <v>752.70344032454091</v>
      </c>
      <c r="Z61" s="386">
        <v>78.53055701720676</v>
      </c>
      <c r="AA61" s="303">
        <f>AVERAGE(Z61:Z63)</f>
        <v>66.902322900409573</v>
      </c>
      <c r="AB61" s="303">
        <f>STDEV(Z61:Z63)</f>
        <v>10.544798433786447</v>
      </c>
      <c r="AC61" s="386">
        <v>50</v>
      </c>
      <c r="AD61" s="302">
        <v>205.1</v>
      </c>
      <c r="AE61" s="301">
        <f>AVERAGE(AD61:AD63)</f>
        <v>201.5333333333333</v>
      </c>
      <c r="AF61" s="301">
        <f>STDEV(AD61:AD63)</f>
        <v>3.2624121954978857</v>
      </c>
      <c r="AG61" s="413"/>
    </row>
    <row r="62" spans="1:33" x14ac:dyDescent="0.2">
      <c r="A62" s="391"/>
      <c r="B62" s="391" t="s">
        <v>844</v>
      </c>
      <c r="C62" s="312" t="s">
        <v>1967</v>
      </c>
      <c r="D62" s="390">
        <v>21.709222111055691</v>
      </c>
      <c r="E62" s="388">
        <v>0.5474364665132887</v>
      </c>
      <c r="F62" s="390">
        <v>23.738058179715456</v>
      </c>
      <c r="G62" s="388">
        <v>1.4338660883941325</v>
      </c>
      <c r="H62" s="390">
        <v>0.74731344124434307</v>
      </c>
      <c r="I62" s="388">
        <v>1.4294658622921088</v>
      </c>
      <c r="J62" s="390">
        <v>3.2296242354745743E-2</v>
      </c>
      <c r="K62" s="390">
        <v>9.1016703926993987</v>
      </c>
      <c r="L62" s="390"/>
      <c r="M62" s="390">
        <v>0.7900987773330751</v>
      </c>
      <c r="N62" s="390">
        <v>0.75942150014545096</v>
      </c>
      <c r="O62" s="390">
        <v>0.75942150014545096</v>
      </c>
      <c r="P62" s="388">
        <v>7.5210133897882301</v>
      </c>
      <c r="Q62" s="388">
        <v>9.5343252852288547</v>
      </c>
      <c r="R62" s="388">
        <v>0.28185795834006572</v>
      </c>
      <c r="S62" s="389">
        <f>R62/Q62</f>
        <v>2.9562444106741026E-2</v>
      </c>
      <c r="T62" s="388"/>
      <c r="U62" s="388"/>
      <c r="V62" s="387"/>
      <c r="W62" s="386">
        <v>2608.0990802255542</v>
      </c>
      <c r="X62" s="386">
        <v>82.107284597316948</v>
      </c>
      <c r="Y62" s="386">
        <v>2627.3942921059238</v>
      </c>
      <c r="Z62" s="386">
        <v>57.960762396814737</v>
      </c>
      <c r="AA62" s="386"/>
      <c r="AB62" s="386"/>
      <c r="AC62" s="386">
        <v>50</v>
      </c>
      <c r="AD62" s="302">
        <v>198.7</v>
      </c>
      <c r="AG62" s="413"/>
    </row>
    <row r="63" spans="1:33" x14ac:dyDescent="0.2">
      <c r="A63" s="391"/>
      <c r="B63" s="391" t="s">
        <v>844</v>
      </c>
      <c r="C63" s="312" t="s">
        <v>1964</v>
      </c>
      <c r="D63" s="390">
        <v>37.313227127687981</v>
      </c>
      <c r="E63" s="388">
        <v>0.53649912789071785</v>
      </c>
      <c r="F63" s="390">
        <v>35.901059333478166</v>
      </c>
      <c r="G63" s="388">
        <v>1.4740859741630534</v>
      </c>
      <c r="H63" s="390">
        <v>1.5858837332304474</v>
      </c>
      <c r="I63" s="388">
        <v>1.4303326126593068</v>
      </c>
      <c r="J63" s="390">
        <v>4.5316720458325584E-2</v>
      </c>
      <c r="K63" s="390">
        <v>11.627591921780017</v>
      </c>
      <c r="L63" s="390"/>
      <c r="M63" s="390">
        <v>0.80938527300340413</v>
      </c>
      <c r="N63" s="390">
        <v>0.78125330135184057</v>
      </c>
      <c r="O63" s="390">
        <v>0.78125330135184057</v>
      </c>
      <c r="P63" s="388">
        <v>8.5210891389257455</v>
      </c>
      <c r="Q63" s="388">
        <v>10.543780974837057</v>
      </c>
      <c r="R63" s="388">
        <v>0.31761120033533186</v>
      </c>
      <c r="S63" s="389">
        <f>R63/Q63</f>
        <v>3.012308403345226E-2</v>
      </c>
      <c r="T63" s="388"/>
      <c r="U63" s="388"/>
      <c r="V63" s="387"/>
      <c r="W63" s="386">
        <v>3087.5747596740766</v>
      </c>
      <c r="X63" s="386">
        <v>136.38969649939966</v>
      </c>
      <c r="Y63" s="386">
        <v>3119.6263383514356</v>
      </c>
      <c r="Z63" s="386">
        <v>64.215649287207228</v>
      </c>
      <c r="AA63" s="386"/>
      <c r="AB63" s="386"/>
      <c r="AC63" s="386">
        <v>50</v>
      </c>
      <c r="AD63" s="302">
        <v>200.8</v>
      </c>
      <c r="AG63" s="413"/>
    </row>
    <row r="64" spans="1:33" x14ac:dyDescent="0.2">
      <c r="A64" s="391" t="s">
        <v>117</v>
      </c>
      <c r="B64" s="391" t="s">
        <v>844</v>
      </c>
      <c r="C64" s="312" t="s">
        <v>1968</v>
      </c>
      <c r="D64" s="390">
        <v>0.74081916537551828</v>
      </c>
      <c r="E64" s="388">
        <v>1.1449513693096041</v>
      </c>
      <c r="F64" s="390">
        <v>1.1200678627269629</v>
      </c>
      <c r="G64" s="388">
        <v>1.426475265477565</v>
      </c>
      <c r="H64" s="390">
        <v>0.17831936900364659</v>
      </c>
      <c r="I64" s="388">
        <v>1.4653598344613696</v>
      </c>
      <c r="J64" s="390">
        <v>0.16332346077409068</v>
      </c>
      <c r="K64" s="390">
        <v>1.7721775129820061</v>
      </c>
      <c r="L64" s="390"/>
      <c r="M64" s="390">
        <v>0.68476828777391174</v>
      </c>
      <c r="N64" s="390">
        <v>0.64138859486374189</v>
      </c>
      <c r="O64" s="390">
        <v>0.64138859486374189</v>
      </c>
      <c r="P64" s="388">
        <v>5.2814357235378386</v>
      </c>
      <c r="Q64" s="388">
        <v>7.7472507494458966</v>
      </c>
      <c r="R64" s="388">
        <v>0.27203313413228708</v>
      </c>
      <c r="S64" s="389">
        <f>R64/Q64</f>
        <v>3.5113505800976379E-2</v>
      </c>
      <c r="T64" s="388">
        <f>AVERAGE(Q64:Q66)</f>
        <v>8.2446800841402528</v>
      </c>
      <c r="U64" s="388">
        <f>2*STDEV(Q64:Q66)/SQRT(3)</f>
        <v>0.50813108568866172</v>
      </c>
      <c r="V64" s="387">
        <f>U64/T64</f>
        <v>6.1631389029408186E-2</v>
      </c>
      <c r="W64" s="386">
        <v>632.02915877329258</v>
      </c>
      <c r="X64" s="386">
        <v>100.62161814907149</v>
      </c>
      <c r="Y64" s="386">
        <v>655.67523903832443</v>
      </c>
      <c r="Z64" s="386">
        <v>37.246095838216455</v>
      </c>
      <c r="AA64" s="303">
        <f>AVERAGE(Z64:Z66)</f>
        <v>38.998649643944162</v>
      </c>
      <c r="AB64" s="303">
        <f>STDEV(Z64:Z66)</f>
        <v>1.537686249187824</v>
      </c>
      <c r="AC64" s="386">
        <v>50</v>
      </c>
      <c r="AD64" s="302">
        <v>189.5</v>
      </c>
      <c r="AE64" s="301">
        <f>AVERAGE(AD64:AD66)</f>
        <v>190.43333333333331</v>
      </c>
      <c r="AF64" s="301">
        <f>STDEV(AD64:AD66)</f>
        <v>0.81445278152471035</v>
      </c>
      <c r="AG64" s="413"/>
    </row>
    <row r="65" spans="1:33" x14ac:dyDescent="0.2">
      <c r="A65" s="391"/>
      <c r="B65" s="391" t="s">
        <v>844</v>
      </c>
      <c r="C65" s="312" t="s">
        <v>1967</v>
      </c>
      <c r="D65" s="390">
        <v>3.5379258856296549</v>
      </c>
      <c r="E65" s="388">
        <v>1.0455440102464053</v>
      </c>
      <c r="F65" s="390">
        <v>4.8135676906531186</v>
      </c>
      <c r="G65" s="388">
        <v>1.4271591700373267</v>
      </c>
      <c r="H65" s="390">
        <v>0.27965218548474002</v>
      </c>
      <c r="I65" s="388">
        <v>1.4436391022340256</v>
      </c>
      <c r="J65" s="390">
        <v>5.9599899304930516E-2</v>
      </c>
      <c r="K65" s="390">
        <v>1.8828889038898151</v>
      </c>
      <c r="L65" s="390"/>
      <c r="M65" s="390">
        <v>0.70191364762874431</v>
      </c>
      <c r="N65" s="390">
        <v>0.66045244939938041</v>
      </c>
      <c r="O65" s="390">
        <v>0.66045244939938041</v>
      </c>
      <c r="P65" s="388">
        <v>6.0076395906840414</v>
      </c>
      <c r="Q65" s="388">
        <v>8.5832331782406914</v>
      </c>
      <c r="R65" s="388">
        <v>0.29450496972511669</v>
      </c>
      <c r="S65" s="389">
        <f>R65/Q65</f>
        <v>3.4311658976213612E-2</v>
      </c>
      <c r="T65" s="388"/>
      <c r="U65" s="388"/>
      <c r="V65" s="387"/>
      <c r="W65" s="386">
        <v>2556.4799286399129</v>
      </c>
      <c r="X65" s="386">
        <v>148.5229345751697</v>
      </c>
      <c r="Y65" s="386">
        <v>2591.3828182650777</v>
      </c>
      <c r="Z65" s="386">
        <v>39.628156675342062</v>
      </c>
      <c r="AA65" s="386"/>
      <c r="AB65" s="386"/>
      <c r="AC65" s="386">
        <v>50</v>
      </c>
      <c r="AD65" s="302">
        <v>190.8</v>
      </c>
      <c r="AG65" s="413"/>
    </row>
    <row r="66" spans="1:33" x14ac:dyDescent="0.2">
      <c r="A66" s="391"/>
      <c r="B66" s="391" t="s">
        <v>844</v>
      </c>
      <c r="C66" s="312" t="s">
        <v>1964</v>
      </c>
      <c r="D66" s="390">
        <v>0.52868677482579585</v>
      </c>
      <c r="E66" s="388">
        <v>1.1364521816826154</v>
      </c>
      <c r="F66" s="390">
        <v>0.69536056929196466</v>
      </c>
      <c r="G66" s="388">
        <v>1.6391297149462496</v>
      </c>
      <c r="H66" s="390">
        <v>0.20242052628208274</v>
      </c>
      <c r="I66" s="388">
        <v>1.4473037145317478</v>
      </c>
      <c r="J66" s="390">
        <v>0.29863374545902854</v>
      </c>
      <c r="K66" s="390">
        <v>1.9584905987210377</v>
      </c>
      <c r="L66" s="390"/>
      <c r="M66" s="390">
        <v>0.7052378441458933</v>
      </c>
      <c r="N66" s="390">
        <v>0.66415575681545658</v>
      </c>
      <c r="O66" s="390">
        <v>0.66415575681545658</v>
      </c>
      <c r="P66" s="388">
        <v>5.8929565735689886</v>
      </c>
      <c r="Q66" s="388">
        <v>8.403556324734172</v>
      </c>
      <c r="R66" s="388">
        <v>0.31467365848537998</v>
      </c>
      <c r="S66" s="389">
        <f>R66/Q66</f>
        <v>3.7445296529899086E-2</v>
      </c>
      <c r="T66" s="388"/>
      <c r="U66" s="388"/>
      <c r="V66" s="387"/>
      <c r="W66" s="386">
        <v>355.04922502362751</v>
      </c>
      <c r="X66" s="386">
        <v>103.35537296644181</v>
      </c>
      <c r="Y66" s="386">
        <v>379.33773767074132</v>
      </c>
      <c r="Z66" s="386">
        <v>40.121696418273963</v>
      </c>
      <c r="AA66" s="386"/>
      <c r="AB66" s="386"/>
      <c r="AC66" s="386">
        <v>50</v>
      </c>
      <c r="AD66" s="302">
        <v>191</v>
      </c>
      <c r="AG66" s="413"/>
    </row>
    <row r="67" spans="1:33" x14ac:dyDescent="0.2">
      <c r="A67" s="391" t="s">
        <v>635</v>
      </c>
      <c r="B67" s="391" t="s">
        <v>844</v>
      </c>
      <c r="C67" s="312" t="s">
        <v>1967</v>
      </c>
      <c r="D67" s="390">
        <v>7.7175483032389627</v>
      </c>
      <c r="E67" s="388">
        <v>0.61168570116715082</v>
      </c>
      <c r="F67" s="390">
        <v>8.6880266418461858</v>
      </c>
      <c r="G67" s="388">
        <v>1.4562623594564839</v>
      </c>
      <c r="H67" s="390">
        <v>2.49759343586144</v>
      </c>
      <c r="I67" s="388">
        <v>1.4641927208493735</v>
      </c>
      <c r="J67" s="390">
        <v>0.29491373001199639</v>
      </c>
      <c r="K67" s="390">
        <v>5.4956178997483427</v>
      </c>
      <c r="L67" s="390"/>
      <c r="M67" s="390">
        <v>0.76329512369776531</v>
      </c>
      <c r="N67" s="390">
        <v>0.72918699172034473</v>
      </c>
      <c r="O67" s="390">
        <v>0.72918699172034473</v>
      </c>
      <c r="P67" s="388">
        <v>6.8899232486468955</v>
      </c>
      <c r="Q67" s="388">
        <v>9.0654230811315326</v>
      </c>
      <c r="R67" s="388">
        <v>0.26403455705879314</v>
      </c>
      <c r="S67" s="389">
        <f>R67/Q67</f>
        <v>2.9125453351244664E-2</v>
      </c>
      <c r="T67" s="388">
        <f>AVERAGE(Q67:Q69)</f>
        <v>9.3088557581898499</v>
      </c>
      <c r="U67" s="388">
        <f>2*STDEV(Q67:Q69)/SQRT(3)</f>
        <v>0.27826710530182536</v>
      </c>
      <c r="V67" s="387">
        <f>U67/T67</f>
        <v>2.989272930317009E-2</v>
      </c>
      <c r="W67" s="386">
        <v>1580.9007831938297</v>
      </c>
      <c r="X67" s="386">
        <v>454.46999435237495</v>
      </c>
      <c r="Y67" s="386">
        <v>1687.701231866638</v>
      </c>
      <c r="Z67" s="386">
        <v>50.953638595659775</v>
      </c>
      <c r="AA67" s="303">
        <f>AVERAGE(Z67:Z69)</f>
        <v>51.806321275535652</v>
      </c>
      <c r="AB67" s="303">
        <f>STDEV(Z67:Z69)</f>
        <v>4.7605036799413405</v>
      </c>
      <c r="AC67" s="386">
        <v>50</v>
      </c>
      <c r="AD67" s="302">
        <v>196</v>
      </c>
      <c r="AE67" s="301">
        <f>AVERAGE(AD67:AD69)</f>
        <v>196.23333333333335</v>
      </c>
      <c r="AF67" s="301">
        <f>STDEV(AD67:AD69)</f>
        <v>1.8610033136277084</v>
      </c>
      <c r="AG67" s="413"/>
    </row>
    <row r="68" spans="1:33" x14ac:dyDescent="0.2">
      <c r="A68" s="391"/>
      <c r="B68" s="391" t="s">
        <v>844</v>
      </c>
      <c r="C68" s="312" t="s">
        <v>1964</v>
      </c>
      <c r="D68" s="390">
        <v>14.005954479417973</v>
      </c>
      <c r="E68" s="388">
        <v>0.61334630602620921</v>
      </c>
      <c r="F68" s="390">
        <v>15.194025016512624</v>
      </c>
      <c r="G68" s="388">
        <v>1.436976020711763</v>
      </c>
      <c r="H68" s="390">
        <v>1.2250404564097257</v>
      </c>
      <c r="I68" s="388">
        <v>1.4396038301154106</v>
      </c>
      <c r="J68" s="390">
        <v>8.2712659654717219E-2</v>
      </c>
      <c r="K68" s="390">
        <v>6.9410161696717152</v>
      </c>
      <c r="L68" s="390"/>
      <c r="M68" s="390">
        <v>0.78656077445750849</v>
      </c>
      <c r="N68" s="390">
        <v>0.75542342657499051</v>
      </c>
      <c r="O68" s="390">
        <v>0.75542342657499051</v>
      </c>
      <c r="P68" s="388">
        <v>7.4940443637561458</v>
      </c>
      <c r="Q68" s="388">
        <v>9.5473189820091893</v>
      </c>
      <c r="R68" s="388">
        <v>0.28506873302619951</v>
      </c>
      <c r="S68" s="389">
        <f>R68/Q68</f>
        <v>2.985851143796267E-2</v>
      </c>
      <c r="T68" s="388"/>
      <c r="U68" s="388"/>
      <c r="V68" s="387"/>
      <c r="W68" s="386">
        <v>2189.020259440088</v>
      </c>
      <c r="X68" s="386">
        <v>176.49295527684467</v>
      </c>
      <c r="Y68" s="386">
        <v>2230.4961039301465</v>
      </c>
      <c r="Z68" s="386">
        <v>56.935544122838493</v>
      </c>
      <c r="AA68" s="386"/>
      <c r="AB68" s="386"/>
      <c r="AC68" s="386">
        <v>50</v>
      </c>
      <c r="AD68" s="302">
        <v>198.2</v>
      </c>
      <c r="AG68" s="413"/>
    </row>
    <row r="69" spans="1:33" x14ac:dyDescent="0.2">
      <c r="A69" s="391"/>
      <c r="B69" s="391" t="s">
        <v>844</v>
      </c>
      <c r="C69" s="312" t="s">
        <v>1962</v>
      </c>
      <c r="D69" s="390">
        <v>9.3561548406799613</v>
      </c>
      <c r="E69" s="388">
        <v>1.8095936802733927</v>
      </c>
      <c r="F69" s="390">
        <v>10.458290131137272</v>
      </c>
      <c r="G69" s="388">
        <v>1.4282228175072789</v>
      </c>
      <c r="H69" s="390">
        <v>3.0666117732834888</v>
      </c>
      <c r="I69" s="388">
        <v>1.4308044047169262</v>
      </c>
      <c r="J69" s="390">
        <v>0.3008101627841222</v>
      </c>
      <c r="K69" s="390">
        <v>6.604651351905467</v>
      </c>
      <c r="L69" s="390"/>
      <c r="M69" s="390">
        <v>0.74756093345219321</v>
      </c>
      <c r="N69" s="390">
        <v>0.71149906597984536</v>
      </c>
      <c r="O69" s="390">
        <v>0.71149906597984536</v>
      </c>
      <c r="P69" s="388">
        <v>6.9300562451092986</v>
      </c>
      <c r="Q69" s="388">
        <v>9.3138252114288278</v>
      </c>
      <c r="R69" s="388">
        <v>0.4147224224889477</v>
      </c>
      <c r="S69" s="389">
        <f>R69/Q69</f>
        <v>4.4527614924537044E-2</v>
      </c>
      <c r="T69" s="388"/>
      <c r="U69" s="388"/>
      <c r="V69" s="387"/>
      <c r="W69" s="386">
        <v>1583.4734604302791</v>
      </c>
      <c r="X69" s="386">
        <v>464.31092420930889</v>
      </c>
      <c r="Y69" s="386">
        <v>1692.5865276194668</v>
      </c>
      <c r="Z69" s="386">
        <v>47.529781108108679</v>
      </c>
      <c r="AA69" s="386"/>
      <c r="AB69" s="386"/>
      <c r="AC69" s="386">
        <v>50</v>
      </c>
      <c r="AD69" s="302">
        <v>194.5</v>
      </c>
      <c r="AG69" s="413"/>
    </row>
    <row r="70" spans="1:33" x14ac:dyDescent="0.2">
      <c r="A70" s="391" t="s">
        <v>127</v>
      </c>
      <c r="B70" s="391" t="s">
        <v>844</v>
      </c>
      <c r="C70" s="312" t="s">
        <v>1968</v>
      </c>
      <c r="D70" s="390">
        <v>11.457059708922612</v>
      </c>
      <c r="E70" s="388">
        <v>1.0233961447054147</v>
      </c>
      <c r="F70" s="390">
        <v>13.077376688917047</v>
      </c>
      <c r="G70" s="388">
        <v>1.4431354840233317</v>
      </c>
      <c r="H70" s="390">
        <v>1.3333547816979705</v>
      </c>
      <c r="I70" s="388">
        <v>1.4309299165145184</v>
      </c>
      <c r="J70" s="390">
        <v>0.10459706078505836</v>
      </c>
      <c r="K70" s="390">
        <v>6.0516505735954249</v>
      </c>
      <c r="L70" s="390"/>
      <c r="M70" s="390">
        <v>0.79157469816619452</v>
      </c>
      <c r="N70" s="390">
        <v>0.76108998053194599</v>
      </c>
      <c r="O70" s="390">
        <v>0.76108998053194599</v>
      </c>
      <c r="P70" s="388">
        <v>7.0874786065431685</v>
      </c>
      <c r="Q70" s="388">
        <v>8.9733730239623704</v>
      </c>
      <c r="R70" s="388">
        <v>0.30557630658828133</v>
      </c>
      <c r="S70" s="389">
        <f>R70/Q70</f>
        <v>3.4053672545683172E-2</v>
      </c>
      <c r="T70" s="388">
        <f>AVERAGE(Q70:Q72)</f>
        <v>8.1981267751190092</v>
      </c>
      <c r="U70" s="388">
        <f>2*STDEV(Q70:Q72)/SQRT(3)</f>
        <v>1.2454520060533807</v>
      </c>
      <c r="V70" s="387">
        <f>U70/T70</f>
        <v>0.15191909569308909</v>
      </c>
      <c r="W70" s="386">
        <v>2160.9603082465278</v>
      </c>
      <c r="X70" s="386">
        <v>220.32910946902109</v>
      </c>
      <c r="Y70" s="386">
        <v>2212.7376489717476</v>
      </c>
      <c r="Z70" s="386">
        <v>58.398686027398554</v>
      </c>
      <c r="AA70" s="303">
        <f>AVERAGE(Z70:Z72)</f>
        <v>53.640681850740805</v>
      </c>
      <c r="AB70" s="303">
        <f>STDEV(Z70:Z72)</f>
        <v>7.5984148000312546</v>
      </c>
      <c r="AC70" s="386">
        <v>50</v>
      </c>
      <c r="AD70" s="302">
        <v>198.8</v>
      </c>
      <c r="AE70" s="301">
        <f>AVERAGE(AD70:AD72)</f>
        <v>196.86666666666667</v>
      </c>
      <c r="AF70" s="301">
        <f>STDEV(AD70:AD72)</f>
        <v>3.0924639582917237</v>
      </c>
      <c r="AG70" s="413"/>
    </row>
    <row r="71" spans="1:33" x14ac:dyDescent="0.2">
      <c r="A71" s="391"/>
      <c r="B71" s="391" t="s">
        <v>844</v>
      </c>
      <c r="C71" s="312" t="s">
        <v>1967</v>
      </c>
      <c r="D71" s="390">
        <v>6.2567282924188596</v>
      </c>
      <c r="E71" s="388">
        <v>1.0458482599952024</v>
      </c>
      <c r="F71" s="390">
        <v>9.2404902882618565</v>
      </c>
      <c r="G71" s="388">
        <v>1.4318284642151573</v>
      </c>
      <c r="H71" s="390">
        <v>0.89897905730017857</v>
      </c>
      <c r="I71" s="388">
        <v>1.4316449767761636</v>
      </c>
      <c r="J71" s="390">
        <v>9.9804230675368144E-2</v>
      </c>
      <c r="K71" s="390">
        <v>5.4842614586267509</v>
      </c>
      <c r="L71" s="390"/>
      <c r="M71" s="390">
        <v>0.78902432886601082</v>
      </c>
      <c r="N71" s="390">
        <v>0.75820710610039954</v>
      </c>
      <c r="O71" s="390">
        <v>0.75820710610039954</v>
      </c>
      <c r="P71" s="388">
        <v>5.48436521227472</v>
      </c>
      <c r="Q71" s="388">
        <v>6.9663425494983207</v>
      </c>
      <c r="R71" s="388">
        <v>0.23806421463833213</v>
      </c>
      <c r="S71" s="389">
        <f>R71/Q71</f>
        <v>3.4173486725179239E-2</v>
      </c>
      <c r="T71" s="388"/>
      <c r="U71" s="388"/>
      <c r="V71" s="387"/>
      <c r="W71" s="386">
        <v>1684.9106042759051</v>
      </c>
      <c r="X71" s="386">
        <v>163.91980289088573</v>
      </c>
      <c r="Y71" s="386">
        <v>1723.4317579552633</v>
      </c>
      <c r="Z71" s="386">
        <v>57.645797137939581</v>
      </c>
      <c r="AA71" s="386"/>
      <c r="AB71" s="386"/>
      <c r="AC71" s="386">
        <v>50</v>
      </c>
      <c r="AD71" s="302">
        <v>198.5</v>
      </c>
      <c r="AG71" s="413"/>
    </row>
    <row r="72" spans="1:33" x14ac:dyDescent="0.2">
      <c r="A72" s="391"/>
      <c r="B72" s="391" t="s">
        <v>844</v>
      </c>
      <c r="C72" s="312" t="s">
        <v>1964</v>
      </c>
      <c r="D72" s="390">
        <v>2.4100299645906276</v>
      </c>
      <c r="E72" s="388">
        <v>1.0831622848274258</v>
      </c>
      <c r="F72" s="390">
        <v>3.003260052743169</v>
      </c>
      <c r="G72" s="388">
        <v>1.4428205233518103</v>
      </c>
      <c r="H72" s="390">
        <v>0.64942925146250641</v>
      </c>
      <c r="I72" s="388">
        <v>1.4402698157980602</v>
      </c>
      <c r="J72" s="390">
        <v>0.22183665009170647</v>
      </c>
      <c r="K72" s="390">
        <v>3.355613132095014</v>
      </c>
      <c r="L72" s="390"/>
      <c r="M72" s="390">
        <v>0.73386889220519491</v>
      </c>
      <c r="N72" s="390">
        <v>0.69614460227999531</v>
      </c>
      <c r="O72" s="390">
        <v>0.69614460227999531</v>
      </c>
      <c r="P72" s="388">
        <v>6.3247058527210633</v>
      </c>
      <c r="Q72" s="388">
        <v>8.654664751896334</v>
      </c>
      <c r="R72" s="388">
        <v>0.29681814482482349</v>
      </c>
      <c r="S72" s="389">
        <f>R72/Q72</f>
        <v>3.4295741468181921E-2</v>
      </c>
      <c r="T72" s="388"/>
      <c r="U72" s="388"/>
      <c r="V72" s="387"/>
      <c r="W72" s="386">
        <v>894.99591714499581</v>
      </c>
      <c r="X72" s="386">
        <v>193.53519786026331</v>
      </c>
      <c r="Y72" s="386">
        <v>940.47668864215768</v>
      </c>
      <c r="Z72" s="386">
        <v>44.877562386884271</v>
      </c>
      <c r="AA72" s="386"/>
      <c r="AB72" s="386"/>
      <c r="AC72" s="386">
        <v>50</v>
      </c>
      <c r="AD72" s="302">
        <v>193.3</v>
      </c>
      <c r="AG72" s="413"/>
    </row>
    <row r="73" spans="1:33" x14ac:dyDescent="0.2">
      <c r="A73" s="391" t="s">
        <v>622</v>
      </c>
      <c r="B73" s="391" t="s">
        <v>844</v>
      </c>
      <c r="C73" s="312" t="s">
        <v>1968</v>
      </c>
      <c r="D73" s="390">
        <v>24.489573802458953</v>
      </c>
      <c r="E73" s="388">
        <v>0.51784660782957148</v>
      </c>
      <c r="F73" s="390">
        <v>21.09521050742833</v>
      </c>
      <c r="G73" s="388">
        <v>1.4589327065334983</v>
      </c>
      <c r="H73" s="390">
        <v>10.455957704684655</v>
      </c>
      <c r="I73" s="388">
        <v>1.4415416917929533</v>
      </c>
      <c r="J73" s="390">
        <v>0.5084805508757223</v>
      </c>
      <c r="K73" s="390">
        <v>13.485965473201158</v>
      </c>
      <c r="L73" s="390"/>
      <c r="M73" s="390">
        <v>0.80924073193850798</v>
      </c>
      <c r="N73" s="390">
        <v>0.78108945350359005</v>
      </c>
      <c r="O73" s="390">
        <v>0.78108945350359005</v>
      </c>
      <c r="P73" s="388">
        <v>8.6048069310729627</v>
      </c>
      <c r="Q73" s="388">
        <v>10.683337919786343</v>
      </c>
      <c r="R73" s="388">
        <v>0.29338428906899089</v>
      </c>
      <c r="S73" s="389">
        <f>R73/Q73</f>
        <v>2.7461856141948033E-2</v>
      </c>
      <c r="T73" s="388">
        <f>AVERAGE(Q73:Q75)</f>
        <v>10.407674211661798</v>
      </c>
      <c r="U73" s="388">
        <f>2*STDEV(Q73:Q75)/SQRT(3)</f>
        <v>0.37846850463843179</v>
      </c>
      <c r="V73" s="387">
        <f>U73/T73</f>
        <v>3.6364368920614162E-2</v>
      </c>
      <c r="W73" s="386">
        <v>1564.2343552894304</v>
      </c>
      <c r="X73" s="386">
        <v>775.32140546128278</v>
      </c>
      <c r="Y73" s="386">
        <v>1746.4348855728317</v>
      </c>
      <c r="Z73" s="386">
        <v>64.16408734403646</v>
      </c>
      <c r="AA73" s="303">
        <f>AVERAGE(Z73:Z75)</f>
        <v>57.984010474595628</v>
      </c>
      <c r="AB73" s="303">
        <f>STDEV(Z73:Z75)</f>
        <v>5.9312326772196924</v>
      </c>
      <c r="AC73" s="386">
        <v>50</v>
      </c>
      <c r="AD73" s="302">
        <v>200.8</v>
      </c>
      <c r="AE73" s="301">
        <f>AVERAGE(AD73:AD75)</f>
        <v>198.6</v>
      </c>
      <c r="AF73" s="301">
        <f>STDEV(AD73:AD75)</f>
        <v>2.151743479135007</v>
      </c>
      <c r="AG73" s="413"/>
    </row>
    <row r="74" spans="1:33" x14ac:dyDescent="0.2">
      <c r="A74" s="391"/>
      <c r="B74" s="391" t="s">
        <v>844</v>
      </c>
      <c r="C74" s="312" t="s">
        <v>1967</v>
      </c>
      <c r="D74" s="390">
        <v>15.160909570613669</v>
      </c>
      <c r="E74" s="388">
        <v>0.52803429933317136</v>
      </c>
      <c r="F74" s="390">
        <v>15.118892833187028</v>
      </c>
      <c r="G74" s="388">
        <v>1.4466188412837366</v>
      </c>
      <c r="H74" s="390">
        <v>2.0476180358178104</v>
      </c>
      <c r="I74" s="388">
        <v>1.4298492842999251</v>
      </c>
      <c r="J74" s="390">
        <v>0.13893873785419095</v>
      </c>
      <c r="K74" s="390">
        <v>10.11819583708265</v>
      </c>
      <c r="L74" s="390"/>
      <c r="M74" s="390">
        <v>0.76911566276061794</v>
      </c>
      <c r="N74" s="390">
        <v>0.73574173200465032</v>
      </c>
      <c r="O74" s="390">
        <v>0.73574173200465032</v>
      </c>
      <c r="P74" s="388">
        <v>8.0491182510120147</v>
      </c>
      <c r="Q74" s="388">
        <v>10.494421846355081</v>
      </c>
      <c r="R74" s="388">
        <v>0.3051201901073905</v>
      </c>
      <c r="S74" s="389">
        <f>R74/Q74</f>
        <v>2.9074511638138956E-2</v>
      </c>
      <c r="T74" s="388"/>
      <c r="U74" s="388"/>
      <c r="V74" s="387"/>
      <c r="W74" s="386">
        <v>1494.2281288702764</v>
      </c>
      <c r="X74" s="386">
        <v>202.36987589362514</v>
      </c>
      <c r="Y74" s="386">
        <v>1541.7850497052782</v>
      </c>
      <c r="Z74" s="386">
        <v>52.337703570568735</v>
      </c>
      <c r="AA74" s="386"/>
      <c r="AB74" s="386"/>
      <c r="AC74" s="386">
        <v>50</v>
      </c>
      <c r="AD74" s="302">
        <v>196.5</v>
      </c>
      <c r="AG74" s="413"/>
    </row>
    <row r="75" spans="1:33" x14ac:dyDescent="0.2">
      <c r="A75" s="391"/>
      <c r="B75" s="391" t="s">
        <v>844</v>
      </c>
      <c r="C75" s="312" t="s">
        <v>1964</v>
      </c>
      <c r="D75" s="390">
        <v>5.141313253633264</v>
      </c>
      <c r="E75" s="388">
        <v>0.60557050771306842</v>
      </c>
      <c r="F75" s="390">
        <v>5.3150735415315795</v>
      </c>
      <c r="G75" s="388">
        <v>1.4339919889656807</v>
      </c>
      <c r="H75" s="390">
        <v>0.31033831855809452</v>
      </c>
      <c r="I75" s="388">
        <v>1.5079444241545175</v>
      </c>
      <c r="J75" s="390">
        <v>5.9899130270816996E-2</v>
      </c>
      <c r="K75" s="390">
        <v>6.3277176106342941</v>
      </c>
      <c r="L75" s="390"/>
      <c r="M75" s="390">
        <v>0.78835169463579291</v>
      </c>
      <c r="N75" s="390">
        <v>0.75744696306377923</v>
      </c>
      <c r="O75" s="390">
        <v>0.75744696306377923</v>
      </c>
      <c r="P75" s="388">
        <v>7.9046184264525721</v>
      </c>
      <c r="Q75" s="388">
        <v>10.045262868843968</v>
      </c>
      <c r="R75" s="388">
        <v>0.30001912315332491</v>
      </c>
      <c r="S75" s="389">
        <f>R75/Q75</f>
        <v>2.9866726940900035E-2</v>
      </c>
      <c r="T75" s="388"/>
      <c r="U75" s="388"/>
      <c r="V75" s="387"/>
      <c r="W75" s="386">
        <v>839.96693098300159</v>
      </c>
      <c r="X75" s="386">
        <v>49.044274358347351</v>
      </c>
      <c r="Y75" s="386">
        <v>851.49233545721324</v>
      </c>
      <c r="Z75" s="386">
        <v>57.450240509181668</v>
      </c>
      <c r="AA75" s="386"/>
      <c r="AB75" s="386"/>
      <c r="AC75" s="386">
        <v>50</v>
      </c>
      <c r="AD75" s="302">
        <v>198.5</v>
      </c>
      <c r="AG75" s="413"/>
    </row>
    <row r="76" spans="1:33" x14ac:dyDescent="0.2">
      <c r="A76" s="391" t="s">
        <v>619</v>
      </c>
      <c r="B76" s="391" t="s">
        <v>844</v>
      </c>
      <c r="C76" s="312" t="s">
        <v>1968</v>
      </c>
      <c r="D76" s="390">
        <v>14.055186631384196</v>
      </c>
      <c r="E76" s="388">
        <v>0.55789732477198328</v>
      </c>
      <c r="F76" s="390">
        <v>16.217528987391539</v>
      </c>
      <c r="G76" s="388">
        <v>1.4334340599910678</v>
      </c>
      <c r="H76" s="390">
        <v>0.51420265424533684</v>
      </c>
      <c r="I76" s="388">
        <v>1.4339431867804193</v>
      </c>
      <c r="J76" s="390">
        <v>3.2527000994571093E-2</v>
      </c>
      <c r="K76" s="390">
        <v>6.0568869349319403</v>
      </c>
      <c r="L76" s="390"/>
      <c r="M76" s="390">
        <v>0.76010388836136644</v>
      </c>
      <c r="N76" s="390">
        <v>0.72559581768355308</v>
      </c>
      <c r="O76" s="390">
        <v>0.72559581768355308</v>
      </c>
      <c r="P76" s="388">
        <v>7.1272523401250396</v>
      </c>
      <c r="Q76" s="388">
        <v>9.3943434691516394</v>
      </c>
      <c r="R76" s="388">
        <v>0.27843673005420583</v>
      </c>
      <c r="S76" s="389">
        <f>R76/Q76</f>
        <v>2.9638764110393994E-2</v>
      </c>
      <c r="T76" s="388">
        <f>AVERAGE(Q76:Q78)</f>
        <v>9.3418830223585534</v>
      </c>
      <c r="U76" s="388">
        <f>2*STDEV(Q76:Q78)/SQRT(3)</f>
        <v>0.20061731407248046</v>
      </c>
      <c r="V76" s="387">
        <f>U76/T76</f>
        <v>2.1475040266756673E-2</v>
      </c>
      <c r="W76" s="386">
        <v>2677.5353678570477</v>
      </c>
      <c r="X76" s="386">
        <v>84.895534582257298</v>
      </c>
      <c r="Y76" s="386">
        <v>2697.4858184838781</v>
      </c>
      <c r="Z76" s="386">
        <v>50.223134133503017</v>
      </c>
      <c r="AA76" s="303">
        <f>AVERAGE(Z76:Z78)</f>
        <v>48.61273355245455</v>
      </c>
      <c r="AB76" s="303">
        <f>STDEV(Z76:Z78)</f>
        <v>4.8309355614146385</v>
      </c>
      <c r="AC76" s="386">
        <v>50</v>
      </c>
      <c r="AD76" s="302">
        <v>195.7</v>
      </c>
      <c r="AE76" s="301">
        <f>AVERAGE(AD76:AD78)</f>
        <v>194.93333333333331</v>
      </c>
      <c r="AF76" s="301">
        <f>STDEV(AD76:AD78)</f>
        <v>2.0599352740640513</v>
      </c>
      <c r="AG76" s="413"/>
    </row>
    <row r="77" spans="1:33" x14ac:dyDescent="0.2">
      <c r="A77" s="391"/>
      <c r="B77" s="391" t="s">
        <v>844</v>
      </c>
      <c r="C77" s="312" t="s">
        <v>1967</v>
      </c>
      <c r="D77" s="390">
        <v>15.804586608209377</v>
      </c>
      <c r="E77" s="388">
        <v>0.53594746848049235</v>
      </c>
      <c r="F77" s="390">
        <v>18.603552598389616</v>
      </c>
      <c r="G77" s="388">
        <v>1.4348316075161227</v>
      </c>
      <c r="H77" s="390">
        <v>0.1185158154175104</v>
      </c>
      <c r="I77" s="388">
        <v>1.6396671597872396</v>
      </c>
      <c r="J77" s="390">
        <v>6.5354397333126785E-3</v>
      </c>
      <c r="K77" s="390">
        <v>4.8754721036030482</v>
      </c>
      <c r="L77" s="390"/>
      <c r="M77" s="390">
        <v>0.7695050615082637</v>
      </c>
      <c r="N77" s="390">
        <v>0.73618046681739568</v>
      </c>
      <c r="O77" s="390">
        <v>0.73618046681739568</v>
      </c>
      <c r="P77" s="388">
        <v>7.0285023925620873</v>
      </c>
      <c r="Q77" s="388">
        <v>9.1479584157199216</v>
      </c>
      <c r="R77" s="388">
        <v>0.27118968415636546</v>
      </c>
      <c r="S77" s="389">
        <f>R77/Q77</f>
        <v>2.9644831319997154E-2</v>
      </c>
      <c r="T77" s="388"/>
      <c r="U77" s="388"/>
      <c r="V77" s="387"/>
      <c r="W77" s="386">
        <v>3815.7438301495577</v>
      </c>
      <c r="X77" s="386">
        <v>24.308582409880966</v>
      </c>
      <c r="Y77" s="386">
        <v>3821.4563470158796</v>
      </c>
      <c r="Z77" s="386">
        <v>52.432778755410588</v>
      </c>
      <c r="AA77" s="386"/>
      <c r="AB77" s="386"/>
      <c r="AC77" s="386">
        <v>50</v>
      </c>
      <c r="AD77" s="302">
        <v>196.5</v>
      </c>
      <c r="AG77" s="413"/>
    </row>
    <row r="78" spans="1:33" x14ac:dyDescent="0.2">
      <c r="A78" s="391"/>
      <c r="B78" s="391" t="s">
        <v>844</v>
      </c>
      <c r="C78" s="312" t="s">
        <v>1964</v>
      </c>
      <c r="D78" s="390">
        <v>4.007386659438219</v>
      </c>
      <c r="E78" s="388">
        <v>0.53521871337431792</v>
      </c>
      <c r="F78" s="390">
        <v>4.5438686297160027</v>
      </c>
      <c r="G78" s="388">
        <v>1.4333230721322221</v>
      </c>
      <c r="H78" s="390">
        <v>1.3281947655132775</v>
      </c>
      <c r="I78" s="388">
        <v>1.4221549690556028</v>
      </c>
      <c r="J78" s="390">
        <v>0.29986818381850772</v>
      </c>
      <c r="K78" s="390">
        <v>2.8272086506923881</v>
      </c>
      <c r="L78" s="390"/>
      <c r="M78" s="390">
        <v>0.72431799732421487</v>
      </c>
      <c r="N78" s="390">
        <v>0.68545547361932435</v>
      </c>
      <c r="O78" s="390">
        <v>0.68545547361932435</v>
      </c>
      <c r="P78" s="388">
        <v>6.8332580944210797</v>
      </c>
      <c r="Q78" s="388">
        <v>9.4833471822040991</v>
      </c>
      <c r="R78" s="388">
        <v>0.26674455970220629</v>
      </c>
      <c r="S78" s="389">
        <f>R78/Q78</f>
        <v>2.8127680509552968E-2</v>
      </c>
      <c r="T78" s="388"/>
      <c r="U78" s="388"/>
      <c r="V78" s="387"/>
      <c r="W78" s="386">
        <v>1607.1925319707839</v>
      </c>
      <c r="X78" s="386">
        <v>469.79014625892592</v>
      </c>
      <c r="Y78" s="386">
        <v>1717.5932163416314</v>
      </c>
      <c r="Z78" s="386">
        <v>43.182287768450031</v>
      </c>
      <c r="AA78" s="386"/>
      <c r="AB78" s="386"/>
      <c r="AC78" s="386">
        <v>50</v>
      </c>
      <c r="AD78" s="302">
        <v>192.6</v>
      </c>
      <c r="AG78" s="413"/>
    </row>
    <row r="79" spans="1:33" x14ac:dyDescent="0.2">
      <c r="A79" s="391" t="s">
        <v>616</v>
      </c>
      <c r="B79" s="391" t="s">
        <v>844</v>
      </c>
      <c r="C79" s="312" t="s">
        <v>1968</v>
      </c>
      <c r="D79" s="390">
        <v>29.042246458356065</v>
      </c>
      <c r="E79" s="388">
        <v>0.54104186826581568</v>
      </c>
      <c r="F79" s="390">
        <v>28.643973048672446</v>
      </c>
      <c r="G79" s="388">
        <v>1.4239697975300436</v>
      </c>
      <c r="H79" s="390">
        <v>5.1889989148166134</v>
      </c>
      <c r="I79" s="388">
        <v>1.4297725624734321</v>
      </c>
      <c r="J79" s="390">
        <v>0.18584236140736621</v>
      </c>
      <c r="K79" s="390">
        <v>10.150096211561582</v>
      </c>
      <c r="L79" s="390"/>
      <c r="M79" s="390">
        <v>0.80874606424348594</v>
      </c>
      <c r="N79" s="390">
        <v>0.78052873765527264</v>
      </c>
      <c r="O79" s="390">
        <v>0.78052873765527264</v>
      </c>
      <c r="P79" s="388">
        <v>8.0536990782491547</v>
      </c>
      <c r="Q79" s="388">
        <v>9.983858840666743</v>
      </c>
      <c r="R79" s="388">
        <v>0.28477333471167376</v>
      </c>
      <c r="S79" s="389">
        <f>R79/Q79</f>
        <v>2.8523373502810465E-2</v>
      </c>
      <c r="T79" s="388">
        <f>AVERAGE(Q79:Q81)</f>
        <v>9.1733861291444256</v>
      </c>
      <c r="U79" s="388">
        <f>2*STDEV(Q79:Q81)/SQRT(3)</f>
        <v>0.88517120170001329</v>
      </c>
      <c r="V79" s="387">
        <f>U79/T79</f>
        <v>9.6493398319707546E-2</v>
      </c>
      <c r="W79" s="386">
        <v>2822.0395601812334</v>
      </c>
      <c r="X79" s="386">
        <v>511.22657427680593</v>
      </c>
      <c r="Y79" s="386">
        <v>2942.1778051362826</v>
      </c>
      <c r="Z79" s="386">
        <v>63.988212857767309</v>
      </c>
      <c r="AA79" s="303">
        <f>AVERAGE(Z79:Z81)</f>
        <v>45.223998013608757</v>
      </c>
      <c r="AB79" s="303">
        <f>STDEV(Z79:Z81)</f>
        <v>16.291237228718199</v>
      </c>
      <c r="AC79" s="386">
        <v>50</v>
      </c>
      <c r="AD79" s="302">
        <v>200.7</v>
      </c>
      <c r="AE79" s="301">
        <f>AVERAGE(AD79:AD81)</f>
        <v>192.76666666666665</v>
      </c>
      <c r="AF79" s="301">
        <f>STDEV(AD79:AD81)</f>
        <v>6.9060360072427418</v>
      </c>
      <c r="AG79" s="413"/>
    </row>
    <row r="80" spans="1:33" x14ac:dyDescent="0.2">
      <c r="A80" s="391"/>
      <c r="B80" s="391" t="s">
        <v>844</v>
      </c>
      <c r="C80" s="312" t="s">
        <v>1967</v>
      </c>
      <c r="D80" s="390">
        <v>3.1884046146900293</v>
      </c>
      <c r="E80" s="388">
        <v>0.66005223962200354</v>
      </c>
      <c r="F80" s="390">
        <v>4.5482445898642707</v>
      </c>
      <c r="G80" s="388">
        <v>1.4319625806770673</v>
      </c>
      <c r="H80" s="390">
        <v>0.75017710688888251</v>
      </c>
      <c r="I80" s="388">
        <v>1.4361764931395049</v>
      </c>
      <c r="J80" s="390">
        <v>0.16920546540996206</v>
      </c>
      <c r="K80" s="390">
        <v>1.2589542489146908</v>
      </c>
      <c r="L80" s="390"/>
      <c r="M80" s="390">
        <v>0.66404450997409503</v>
      </c>
      <c r="N80" s="390">
        <v>0.61843107984188628</v>
      </c>
      <c r="O80" s="390">
        <v>0.61843107984188628</v>
      </c>
      <c r="P80" s="388">
        <v>5.5902601829193168</v>
      </c>
      <c r="Q80" s="388">
        <v>8.4599347021302034</v>
      </c>
      <c r="R80" s="388">
        <v>0.25192322994269317</v>
      </c>
      <c r="S80" s="389">
        <f>R80/Q80</f>
        <v>2.9778389409939435E-2</v>
      </c>
      <c r="T80" s="388"/>
      <c r="U80" s="388"/>
      <c r="V80" s="387"/>
      <c r="W80" s="386">
        <v>3612.7163427782903</v>
      </c>
      <c r="X80" s="386">
        <v>595.87320789106445</v>
      </c>
      <c r="Y80" s="386">
        <v>3752.7465466326903</v>
      </c>
      <c r="Z80" s="386">
        <v>34.687511362649637</v>
      </c>
      <c r="AA80" s="386"/>
      <c r="AB80" s="386"/>
      <c r="AC80" s="386">
        <v>50</v>
      </c>
      <c r="AD80" s="302">
        <v>188.1</v>
      </c>
      <c r="AG80" s="413"/>
    </row>
    <row r="81" spans="1:33" x14ac:dyDescent="0.2">
      <c r="A81" s="391"/>
      <c r="B81" s="391" t="s">
        <v>844</v>
      </c>
      <c r="C81" s="312" t="s">
        <v>1964</v>
      </c>
      <c r="D81" s="390">
        <v>7.5777081163898625</v>
      </c>
      <c r="E81" s="388">
        <v>0.54129406257167445</v>
      </c>
      <c r="F81" s="390">
        <v>9.9752903469204934</v>
      </c>
      <c r="G81" s="388">
        <v>1.4266510880750258</v>
      </c>
      <c r="H81" s="390">
        <v>0.80057137345146079</v>
      </c>
      <c r="I81" s="388">
        <v>1.4378382014556739</v>
      </c>
      <c r="J81" s="390">
        <v>8.2332045059733919E-2</v>
      </c>
      <c r="K81" s="390">
        <v>1.7086840302617206</v>
      </c>
      <c r="L81" s="390"/>
      <c r="M81" s="390">
        <v>0.68285660591712061</v>
      </c>
      <c r="N81" s="390">
        <v>0.63926689800462788</v>
      </c>
      <c r="O81" s="390">
        <v>0.63926689800462788</v>
      </c>
      <c r="P81" s="388">
        <v>6.1770216272996938</v>
      </c>
      <c r="Q81" s="388">
        <v>9.0763648446363288</v>
      </c>
      <c r="R81" s="388">
        <v>0.26455390642195531</v>
      </c>
      <c r="S81" s="389">
        <f>R81/Q81</f>
        <v>2.9147561931503144E-2</v>
      </c>
      <c r="T81" s="388"/>
      <c r="U81" s="388"/>
      <c r="V81" s="387"/>
      <c r="W81" s="386">
        <v>5837.9958905524327</v>
      </c>
      <c r="X81" s="386">
        <v>468.53096258460175</v>
      </c>
      <c r="Y81" s="386">
        <v>5948.100666759814</v>
      </c>
      <c r="Z81" s="386">
        <v>36.996269820409303</v>
      </c>
      <c r="AA81" s="386"/>
      <c r="AB81" s="386"/>
      <c r="AC81" s="386">
        <v>50</v>
      </c>
      <c r="AD81" s="302">
        <v>189.5</v>
      </c>
      <c r="AG81" s="413"/>
    </row>
    <row r="82" spans="1:33" x14ac:dyDescent="0.2">
      <c r="A82" s="391" t="s">
        <v>614</v>
      </c>
      <c r="B82" s="391" t="s">
        <v>844</v>
      </c>
      <c r="C82" s="312" t="s">
        <v>1968</v>
      </c>
      <c r="D82" s="390">
        <v>2.7057345405450914</v>
      </c>
      <c r="E82" s="388">
        <v>0.75065877111604262</v>
      </c>
      <c r="F82" s="390">
        <v>2.9274338475384871</v>
      </c>
      <c r="G82" s="388">
        <v>1.425791612976131</v>
      </c>
      <c r="H82" s="390">
        <v>0.71703270888714732</v>
      </c>
      <c r="I82" s="388">
        <v>1.4384656734329462</v>
      </c>
      <c r="J82" s="390">
        <v>0.25127325702891617</v>
      </c>
      <c r="K82" s="390">
        <v>2.181822503626369</v>
      </c>
      <c r="L82" s="390"/>
      <c r="M82" s="390">
        <v>0.70321242277055807</v>
      </c>
      <c r="N82" s="390">
        <v>0.66189907213760679</v>
      </c>
      <c r="O82" s="390">
        <v>0.66189907213760679</v>
      </c>
      <c r="P82" s="388">
        <v>7.2371463157590181</v>
      </c>
      <c r="Q82" s="388">
        <v>10.344410241278217</v>
      </c>
      <c r="R82" s="388">
        <v>0.31180847288926711</v>
      </c>
      <c r="S82" s="389">
        <f>R82/Q82</f>
        <v>3.0142701769988792E-2</v>
      </c>
      <c r="T82" s="388">
        <f>AVERAGE(Q82:Q84)</f>
        <v>10.43941091779706</v>
      </c>
      <c r="U82" s="388">
        <f>2*STDEV(Q82:Q84)/SQRT(3)</f>
        <v>1.0252773821845957</v>
      </c>
      <c r="V82" s="387">
        <f>U82/T82</f>
        <v>9.8212187474746068E-2</v>
      </c>
      <c r="W82" s="386">
        <v>1341.7378557022171</v>
      </c>
      <c r="X82" s="386">
        <v>328.63934059502083</v>
      </c>
      <c r="Y82" s="386">
        <v>1418.968100742047</v>
      </c>
      <c r="Z82" s="386">
        <v>39.81968257511862</v>
      </c>
      <c r="AA82" s="303">
        <f>AVERAGE(Z82:Z84)</f>
        <v>43.604449380635025</v>
      </c>
      <c r="AB82" s="303">
        <f>STDEV(Z82:Z84)</f>
        <v>3.8735016739297645</v>
      </c>
      <c r="AC82" s="386">
        <v>50</v>
      </c>
      <c r="AD82" s="302">
        <v>191</v>
      </c>
      <c r="AE82" s="301">
        <f>AVERAGE(AD82:AD84)</f>
        <v>192.70000000000002</v>
      </c>
      <c r="AF82" s="301">
        <f>STDEV(AD82:AD84)</f>
        <v>1.7521415467935233</v>
      </c>
      <c r="AG82" s="413"/>
    </row>
    <row r="83" spans="1:33" x14ac:dyDescent="0.2">
      <c r="A83" s="391"/>
      <c r="B83" s="391" t="s">
        <v>844</v>
      </c>
      <c r="C83" s="312" t="s">
        <v>1967</v>
      </c>
      <c r="D83" s="390">
        <v>5.4054831368743157</v>
      </c>
      <c r="E83" s="388">
        <v>0.70594167412385322</v>
      </c>
      <c r="F83" s="390">
        <v>4.917295557154401</v>
      </c>
      <c r="G83" s="388">
        <v>1.4265640846461123</v>
      </c>
      <c r="H83" s="390">
        <v>1.5826128194242695</v>
      </c>
      <c r="I83" s="388">
        <v>1.4247437005355175</v>
      </c>
      <c r="J83" s="390">
        <v>0.33017391426317622</v>
      </c>
      <c r="K83" s="390">
        <v>4.1414573259223255</v>
      </c>
      <c r="L83" s="390"/>
      <c r="M83" s="390">
        <v>0.74771363876719332</v>
      </c>
      <c r="N83" s="390">
        <v>0.7116705122928948</v>
      </c>
      <c r="O83" s="390">
        <v>0.7116705122928948</v>
      </c>
      <c r="P83" s="388">
        <v>8.4605381980713705</v>
      </c>
      <c r="Q83" s="388">
        <v>11.371007651485279</v>
      </c>
      <c r="R83" s="388">
        <v>0.33378555287575024</v>
      </c>
      <c r="S83" s="389">
        <f>R83/Q83</f>
        <v>2.9354087439396916E-2</v>
      </c>
      <c r="T83" s="388"/>
      <c r="U83" s="388"/>
      <c r="V83" s="387"/>
      <c r="W83" s="386">
        <v>1187.3345950894934</v>
      </c>
      <c r="X83" s="386">
        <v>382.13911067448043</v>
      </c>
      <c r="Y83" s="386">
        <v>1277.1372860979964</v>
      </c>
      <c r="Z83" s="386">
        <v>47.560971923284853</v>
      </c>
      <c r="AA83" s="386"/>
      <c r="AB83" s="386"/>
      <c r="AC83" s="386">
        <v>50</v>
      </c>
      <c r="AD83" s="302">
        <v>194.5</v>
      </c>
      <c r="AG83" s="413"/>
    </row>
    <row r="84" spans="1:33" x14ac:dyDescent="0.2">
      <c r="A84" s="391"/>
      <c r="B84" s="391" t="s">
        <v>844</v>
      </c>
      <c r="C84" s="312" t="s">
        <v>1964</v>
      </c>
      <c r="D84" s="390">
        <v>2.8286122604732955</v>
      </c>
      <c r="E84" s="388">
        <v>0.73428391427993023</v>
      </c>
      <c r="F84" s="390">
        <v>3.3459808792816017</v>
      </c>
      <c r="G84" s="388">
        <v>1.4242031889562015</v>
      </c>
      <c r="H84" s="390">
        <v>0.10227652562814123</v>
      </c>
      <c r="I84" s="388">
        <v>1.5485867087404819</v>
      </c>
      <c r="J84" s="390">
        <v>3.1357895129346537E-2</v>
      </c>
      <c r="K84" s="390">
        <v>2.2372240824055694</v>
      </c>
      <c r="L84" s="390"/>
      <c r="M84" s="390">
        <v>0.72577129095971482</v>
      </c>
      <c r="N84" s="390">
        <v>0.6870808121183154</v>
      </c>
      <c r="O84" s="390">
        <v>0.6870808121183154</v>
      </c>
      <c r="P84" s="388">
        <v>6.9541466971775563</v>
      </c>
      <c r="Q84" s="388">
        <v>9.6028148606276815</v>
      </c>
      <c r="R84" s="388">
        <v>0.29769502380145579</v>
      </c>
      <c r="S84" s="389">
        <f>R84/Q84</f>
        <v>3.1000808421500398E-2</v>
      </c>
      <c r="T84" s="388"/>
      <c r="U84" s="388"/>
      <c r="V84" s="387"/>
      <c r="W84" s="386">
        <v>1495.594878311807</v>
      </c>
      <c r="X84" s="386">
        <v>45.715816503355647</v>
      </c>
      <c r="Y84" s="386">
        <v>1506.3380951900956</v>
      </c>
      <c r="Z84" s="386">
        <v>43.43269364350158</v>
      </c>
      <c r="AA84" s="386"/>
      <c r="AB84" s="386"/>
      <c r="AC84" s="386">
        <v>50</v>
      </c>
      <c r="AD84" s="302">
        <v>192.6</v>
      </c>
      <c r="AG84" s="413"/>
    </row>
    <row r="85" spans="1:33" x14ac:dyDescent="0.2">
      <c r="A85" s="391" t="s">
        <v>612</v>
      </c>
      <c r="B85" s="391" t="s">
        <v>844</v>
      </c>
      <c r="C85" s="312" t="s">
        <v>1968</v>
      </c>
      <c r="D85" s="390">
        <v>5.6734212346418031</v>
      </c>
      <c r="E85" s="388">
        <v>0.74071705311071823</v>
      </c>
      <c r="F85" s="390">
        <v>7.8786107018087757</v>
      </c>
      <c r="G85" s="388">
        <v>1.4376054423942894</v>
      </c>
      <c r="H85" s="390">
        <v>0.21026516315602822</v>
      </c>
      <c r="I85" s="388">
        <v>1.4552431446049319</v>
      </c>
      <c r="J85" s="390">
        <v>2.7378652817862465E-2</v>
      </c>
      <c r="K85" s="390">
        <v>3.3577257916387433</v>
      </c>
      <c r="L85" s="390"/>
      <c r="M85" s="390">
        <v>0.73684539642497093</v>
      </c>
      <c r="N85" s="390">
        <v>0.69947945447781656</v>
      </c>
      <c r="O85" s="390">
        <v>0.69947945447781656</v>
      </c>
      <c r="P85" s="388">
        <v>5.9296373051170779</v>
      </c>
      <c r="Q85" s="388">
        <v>8.064090969061068</v>
      </c>
      <c r="R85" s="388">
        <v>0.25241967402934479</v>
      </c>
      <c r="S85" s="389">
        <f>R85/Q85</f>
        <v>3.1301689799604897E-2</v>
      </c>
      <c r="T85" s="388">
        <f>AVERAGE(Q85:Q87)</f>
        <v>8.5216511246789377</v>
      </c>
      <c r="U85" s="388">
        <f>2*STDEV(Q85:Q87)/SQRT(3)</f>
        <v>1.2583300100046149</v>
      </c>
      <c r="V85" s="387">
        <f>U85/T85</f>
        <v>0.14766269958652217</v>
      </c>
      <c r="W85" s="386">
        <v>2346.4127777877916</v>
      </c>
      <c r="X85" s="386">
        <v>62.62130269232258</v>
      </c>
      <c r="Y85" s="386">
        <v>2361.1287839204874</v>
      </c>
      <c r="Z85" s="386">
        <v>45.430827590863352</v>
      </c>
      <c r="AA85" s="303">
        <f>AVERAGE(Z85:Z87)</f>
        <v>47.124841489763895</v>
      </c>
      <c r="AB85" s="303">
        <f>STDEV(Z85:Z87)</f>
        <v>1.4673235107939631</v>
      </c>
      <c r="AC85" s="386">
        <v>50</v>
      </c>
      <c r="AD85" s="302">
        <v>193.6</v>
      </c>
      <c r="AE85" s="301">
        <f>AVERAGE(AD85:AD87)</f>
        <v>194.33333333333334</v>
      </c>
      <c r="AF85" s="301">
        <f>STDEV(AD85:AD87)</f>
        <v>0.63508529610858511</v>
      </c>
      <c r="AG85" s="413"/>
    </row>
    <row r="86" spans="1:33" x14ac:dyDescent="0.2">
      <c r="A86" s="391"/>
      <c r="B86" s="391" t="s">
        <v>844</v>
      </c>
      <c r="C86" s="312" t="s">
        <v>1967</v>
      </c>
      <c r="D86" s="390">
        <v>8.0216163585786031</v>
      </c>
      <c r="E86" s="388">
        <v>0.74146709833843782</v>
      </c>
      <c r="F86" s="390">
        <v>11.215680205514943</v>
      </c>
      <c r="G86" s="388">
        <v>1.4270198342069969</v>
      </c>
      <c r="H86" s="390">
        <v>1.1646803191109458</v>
      </c>
      <c r="I86" s="388">
        <v>1.4252912984328938</v>
      </c>
      <c r="J86" s="390">
        <v>0.10653087909319356</v>
      </c>
      <c r="K86" s="390">
        <v>3.9953803104198951</v>
      </c>
      <c r="L86" s="390"/>
      <c r="M86" s="390">
        <v>0.74984232896998204</v>
      </c>
      <c r="N86" s="390">
        <v>0.71406090398541855</v>
      </c>
      <c r="O86" s="390">
        <v>0.71406090398541855</v>
      </c>
      <c r="P86" s="388">
        <v>5.7841268360068359</v>
      </c>
      <c r="Q86" s="388">
        <v>7.7352835095131534</v>
      </c>
      <c r="R86" s="388">
        <v>0.23764533191687251</v>
      </c>
      <c r="S86" s="389">
        <f>R86/Q86</f>
        <v>3.0722252342090244E-2</v>
      </c>
      <c r="T86" s="388"/>
      <c r="U86" s="388"/>
      <c r="V86" s="387"/>
      <c r="W86" s="386">
        <v>2807.1621057611478</v>
      </c>
      <c r="X86" s="386">
        <v>291.50674744866615</v>
      </c>
      <c r="Y86" s="386">
        <v>2875.6661914115844</v>
      </c>
      <c r="Z86" s="386">
        <v>47.999704642788274</v>
      </c>
      <c r="AA86" s="386"/>
      <c r="AB86" s="386"/>
      <c r="AC86" s="386">
        <v>50</v>
      </c>
      <c r="AD86" s="302">
        <v>194.7</v>
      </c>
      <c r="AG86" s="413"/>
    </row>
    <row r="87" spans="1:33" x14ac:dyDescent="0.2">
      <c r="A87" s="391"/>
      <c r="B87" s="391" t="s">
        <v>844</v>
      </c>
      <c r="C87" s="312" t="s">
        <v>1964</v>
      </c>
      <c r="D87" s="390">
        <v>10.556530371793489</v>
      </c>
      <c r="E87" s="388">
        <v>0.70177362364173879</v>
      </c>
      <c r="F87" s="390">
        <v>11.300901130498836</v>
      </c>
      <c r="G87" s="388">
        <v>1.4280549577232511</v>
      </c>
      <c r="H87" s="390">
        <v>2.9469232500686333</v>
      </c>
      <c r="I87" s="388">
        <v>1.4617589783836071</v>
      </c>
      <c r="J87" s="390">
        <v>0.26751623375764622</v>
      </c>
      <c r="K87" s="390">
        <v>3.9379658153142114</v>
      </c>
      <c r="L87" s="390"/>
      <c r="M87" s="390">
        <v>0.74957399700200422</v>
      </c>
      <c r="N87" s="390">
        <v>0.713759536577937</v>
      </c>
      <c r="O87" s="390">
        <v>0.713759536577937</v>
      </c>
      <c r="P87" s="388">
        <v>7.2884452949162171</v>
      </c>
      <c r="Q87" s="388">
        <v>9.7655788954625873</v>
      </c>
      <c r="R87" s="388">
        <v>0.28914295144364721</v>
      </c>
      <c r="S87" s="389">
        <f>R87/Q87</f>
        <v>2.9608378012080026E-2</v>
      </c>
      <c r="T87" s="388"/>
      <c r="U87" s="388"/>
      <c r="V87" s="387"/>
      <c r="W87" s="386">
        <v>2869.7306326406324</v>
      </c>
      <c r="X87" s="386">
        <v>748.33642247691716</v>
      </c>
      <c r="Y87" s="386">
        <v>3045.589691922708</v>
      </c>
      <c r="Z87" s="386">
        <v>47.943992235640053</v>
      </c>
      <c r="AA87" s="386"/>
      <c r="AB87" s="386"/>
      <c r="AC87" s="386">
        <v>50</v>
      </c>
      <c r="AD87" s="302">
        <v>194.7</v>
      </c>
      <c r="AG87" s="413"/>
    </row>
    <row r="88" spans="1:33" x14ac:dyDescent="0.2">
      <c r="A88" s="391" t="s">
        <v>152</v>
      </c>
      <c r="B88" s="391" t="s">
        <v>844</v>
      </c>
      <c r="C88" s="312" t="s">
        <v>1968</v>
      </c>
      <c r="D88" s="390">
        <v>3.6998570589201103</v>
      </c>
      <c r="E88" s="388">
        <v>1.0463331463106817</v>
      </c>
      <c r="F88" s="390">
        <v>3.3081630913711115</v>
      </c>
      <c r="G88" s="388">
        <v>1.4507458953312953</v>
      </c>
      <c r="H88" s="390">
        <v>0.77073499116009925</v>
      </c>
      <c r="I88" s="388">
        <v>1.4337375050078054</v>
      </c>
      <c r="J88" s="390">
        <v>0.23900806509808786</v>
      </c>
      <c r="K88" s="390">
        <v>3.5408776023401995</v>
      </c>
      <c r="L88" s="390"/>
      <c r="M88" s="390">
        <v>0.7358521828050143</v>
      </c>
      <c r="N88" s="390">
        <v>0.69836647598042823</v>
      </c>
      <c r="O88" s="390">
        <v>0.69836647598042823</v>
      </c>
      <c r="P88" s="388">
        <v>8.7795811325545028</v>
      </c>
      <c r="Q88" s="388">
        <v>11.982231521519635</v>
      </c>
      <c r="R88" s="388">
        <v>0.40603887785646131</v>
      </c>
      <c r="S88" s="389">
        <f>R88/Q88</f>
        <v>3.3886749486289829E-2</v>
      </c>
      <c r="T88" s="388">
        <f>AVERAGE(Q88:Q90)</f>
        <v>9.7300268678227386</v>
      </c>
      <c r="U88" s="388">
        <f>2*STDEV(Q88:Q90)/SQRT(3)</f>
        <v>2.2569175816985099</v>
      </c>
      <c r="V88" s="387">
        <f>U88/T88</f>
        <v>0.23195388998998048</v>
      </c>
      <c r="W88" s="386">
        <v>934.27773080456529</v>
      </c>
      <c r="X88" s="386">
        <v>217.66778683643659</v>
      </c>
      <c r="Y88" s="386">
        <v>985.42966071112789</v>
      </c>
      <c r="Z88" s="386">
        <v>45.244836442907904</v>
      </c>
      <c r="AA88" s="303">
        <f>AVERAGE(Z88:Z90)</f>
        <v>45.810409265621807</v>
      </c>
      <c r="AB88" s="303">
        <f>STDEV(Z88:Z90)</f>
        <v>1.5262235549980592</v>
      </c>
      <c r="AC88" s="386">
        <v>50</v>
      </c>
      <c r="AD88" s="302">
        <v>193.5</v>
      </c>
      <c r="AE88" s="301">
        <f>AVERAGE(AD88:AD90)</f>
        <v>193.73333333333335</v>
      </c>
      <c r="AF88" s="301">
        <f>STDEV(AD88:AD90)</f>
        <v>0.68068592855540899</v>
      </c>
      <c r="AG88" s="413"/>
    </row>
    <row r="89" spans="1:33" x14ac:dyDescent="0.2">
      <c r="A89" s="391"/>
      <c r="B89" s="391" t="s">
        <v>844</v>
      </c>
      <c r="C89" s="312" t="s">
        <v>1967</v>
      </c>
      <c r="D89" s="390">
        <v>8.8381662852976408</v>
      </c>
      <c r="E89" s="388">
        <v>1.0337024249602886</v>
      </c>
      <c r="F89" s="390">
        <v>10.538438451516802</v>
      </c>
      <c r="G89" s="388">
        <v>1.4286399459797512</v>
      </c>
      <c r="H89" s="390">
        <v>3.0959628265460255</v>
      </c>
      <c r="I89" s="388">
        <v>1.4289806532881693</v>
      </c>
      <c r="J89" s="390">
        <v>0.3013796094532547</v>
      </c>
      <c r="K89" s="390">
        <v>3.7031147861004978</v>
      </c>
      <c r="L89" s="390"/>
      <c r="M89" s="390">
        <v>0.74760456877110393</v>
      </c>
      <c r="N89" s="390">
        <v>0.71154805606505855</v>
      </c>
      <c r="O89" s="390">
        <v>0.71154805606505855</v>
      </c>
      <c r="P89" s="388">
        <v>6.4960482815492062</v>
      </c>
      <c r="Q89" s="388">
        <v>8.7301718234576686</v>
      </c>
      <c r="R89" s="388">
        <v>0.28940676454570707</v>
      </c>
      <c r="S89" s="389">
        <f>R89/Q89</f>
        <v>3.3150179675511211E-2</v>
      </c>
      <c r="T89" s="388"/>
      <c r="U89" s="388"/>
      <c r="V89" s="387"/>
      <c r="W89" s="386">
        <v>2845.8308910845635</v>
      </c>
      <c r="X89" s="386">
        <v>836.04290047032987</v>
      </c>
      <c r="Y89" s="386">
        <v>3042.3009726950909</v>
      </c>
      <c r="Z89" s="386">
        <v>47.538690013351776</v>
      </c>
      <c r="AA89" s="386"/>
      <c r="AB89" s="386"/>
      <c r="AC89" s="386">
        <v>50</v>
      </c>
      <c r="AD89" s="302">
        <v>194.5</v>
      </c>
      <c r="AG89" s="336"/>
    </row>
    <row r="90" spans="1:33" x14ac:dyDescent="0.2">
      <c r="A90" s="391"/>
      <c r="B90" s="391" t="s">
        <v>844</v>
      </c>
      <c r="C90" s="312" t="s">
        <v>1964</v>
      </c>
      <c r="D90" s="390">
        <v>11.889371912150839</v>
      </c>
      <c r="E90" s="388">
        <v>1.0294544338914531</v>
      </c>
      <c r="F90" s="390">
        <v>15.799263526300386</v>
      </c>
      <c r="G90" s="388">
        <v>1.4297223395833571</v>
      </c>
      <c r="H90" s="390">
        <v>0.40704663860004314</v>
      </c>
      <c r="I90" s="388">
        <v>1.4783623923695202</v>
      </c>
      <c r="J90" s="390">
        <v>2.6430277404949215E-2</v>
      </c>
      <c r="K90" s="390">
        <v>3.1632029596441642</v>
      </c>
      <c r="L90" s="390"/>
      <c r="M90" s="390">
        <v>0.73261253641460988</v>
      </c>
      <c r="N90" s="390">
        <v>0.69473750430922288</v>
      </c>
      <c r="O90" s="390">
        <v>0.69473750430922288</v>
      </c>
      <c r="P90" s="388">
        <v>6.1978164477173898</v>
      </c>
      <c r="Q90" s="388">
        <v>8.4776772584909121</v>
      </c>
      <c r="R90" s="388">
        <v>0.29081031519783423</v>
      </c>
      <c r="S90" s="389">
        <f>R90/Q90</f>
        <v>3.4303065135744569E-2</v>
      </c>
      <c r="T90" s="388"/>
      <c r="U90" s="388"/>
      <c r="V90" s="387"/>
      <c r="W90" s="386">
        <v>4994.7043322435693</v>
      </c>
      <c r="X90" s="386">
        <v>128.68179620248989</v>
      </c>
      <c r="Y90" s="386">
        <v>5024.9445543511547</v>
      </c>
      <c r="Z90" s="386">
        <v>44.647701340605728</v>
      </c>
      <c r="AA90" s="386"/>
      <c r="AB90" s="386"/>
      <c r="AC90" s="386">
        <v>50</v>
      </c>
      <c r="AD90" s="302">
        <v>193.2</v>
      </c>
      <c r="AG90" s="336"/>
    </row>
    <row r="91" spans="1:33" x14ac:dyDescent="0.2">
      <c r="A91" s="338" t="s">
        <v>601</v>
      </c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8"/>
      <c r="R91" s="338"/>
      <c r="S91" s="340"/>
      <c r="T91" s="338"/>
      <c r="U91" s="338"/>
      <c r="V91" s="340"/>
      <c r="W91" s="338"/>
      <c r="X91" s="338"/>
      <c r="Y91" s="338"/>
      <c r="Z91" s="339"/>
      <c r="AA91" s="339"/>
      <c r="AB91" s="339"/>
      <c r="AC91" s="338"/>
      <c r="AD91" s="338"/>
      <c r="AE91" s="338"/>
      <c r="AF91" s="337"/>
      <c r="AG91" s="336"/>
    </row>
    <row r="92" spans="1:33" s="355" customFormat="1" x14ac:dyDescent="0.2">
      <c r="A92" s="394" t="s">
        <v>594</v>
      </c>
      <c r="B92" s="370" t="s">
        <v>1966</v>
      </c>
      <c r="C92" s="369" t="s">
        <v>1968</v>
      </c>
      <c r="D92" s="368">
        <v>55.128397902214736</v>
      </c>
      <c r="E92" s="367">
        <v>1.6411977287666468</v>
      </c>
      <c r="F92" s="368">
        <v>20.006632015879433</v>
      </c>
      <c r="G92" s="367">
        <v>1.8084469181271996</v>
      </c>
      <c r="H92" s="368">
        <v>5.9784873048396792</v>
      </c>
      <c r="I92" s="367">
        <v>2.4085766774363218</v>
      </c>
      <c r="J92" s="368">
        <v>0.29882527454368646</v>
      </c>
      <c r="K92" s="368"/>
      <c r="L92" s="368">
        <v>0.84163346796159899</v>
      </c>
      <c r="M92" s="368"/>
      <c r="N92" s="368"/>
      <c r="O92" s="368"/>
      <c r="P92" s="367">
        <v>21.289706397445691</v>
      </c>
      <c r="Q92" s="367">
        <v>25.295698433913838</v>
      </c>
      <c r="R92" s="367">
        <v>1.6779631780018722</v>
      </c>
      <c r="S92" s="361">
        <f>R92/Q92</f>
        <v>6.6333933509905935E-2</v>
      </c>
      <c r="T92" s="367">
        <f>AVERAGE(Q92:Q94)</f>
        <v>25.827514518214688</v>
      </c>
      <c r="U92" s="367">
        <f>2*STDEV(Q92:Q94)/SQRT(3)</f>
        <v>5.8993714553948831</v>
      </c>
      <c r="V92" s="361">
        <f>U92/T92</f>
        <v>0.22841421505094459</v>
      </c>
      <c r="W92" s="365"/>
      <c r="X92" s="365"/>
      <c r="Y92" s="365"/>
      <c r="Z92" s="393">
        <v>82</v>
      </c>
      <c r="AA92" s="412">
        <f>AVERAGE(Z92:Z94)</f>
        <v>82</v>
      </c>
      <c r="AB92" s="393"/>
      <c r="AC92" s="393">
        <v>10</v>
      </c>
      <c r="AD92" s="366">
        <v>189.3</v>
      </c>
      <c r="AE92" s="365">
        <f>AVERAGE(AD92:AD94)</f>
        <v>189.3</v>
      </c>
      <c r="AF92" s="365"/>
      <c r="AG92" s="356"/>
    </row>
    <row r="93" spans="1:33" s="355" customFormat="1" x14ac:dyDescent="0.2">
      <c r="A93" s="392"/>
      <c r="B93" s="370" t="s">
        <v>1966</v>
      </c>
      <c r="C93" s="369" t="s">
        <v>1967</v>
      </c>
      <c r="D93" s="368">
        <v>20.774396547085626</v>
      </c>
      <c r="E93" s="367">
        <v>1.6536205494597249</v>
      </c>
      <c r="F93" s="368">
        <v>8.9311383951595307</v>
      </c>
      <c r="G93" s="367">
        <v>1.8084831450761869</v>
      </c>
      <c r="H93" s="368">
        <v>2.5842568866162061</v>
      </c>
      <c r="I93" s="367">
        <v>2.4085913041273508</v>
      </c>
      <c r="J93" s="368">
        <v>0.28935358207155465</v>
      </c>
      <c r="K93" s="368"/>
      <c r="L93" s="368">
        <v>0.85740173812753062</v>
      </c>
      <c r="M93" s="368"/>
      <c r="N93" s="368"/>
      <c r="O93" s="368"/>
      <c r="P93" s="367">
        <v>18.009911200797514</v>
      </c>
      <c r="Q93" s="367">
        <v>21.005218907217454</v>
      </c>
      <c r="R93" s="367">
        <v>1.327287436915491</v>
      </c>
      <c r="S93" s="361">
        <f>R93/Q93</f>
        <v>6.3188460104999483E-2</v>
      </c>
      <c r="T93" s="367"/>
      <c r="U93" s="367"/>
      <c r="V93" s="361"/>
      <c r="W93" s="365"/>
      <c r="X93" s="365"/>
      <c r="Y93" s="365"/>
      <c r="Z93" s="365"/>
      <c r="AA93" s="365"/>
      <c r="AB93" s="365"/>
      <c r="AC93" s="365"/>
      <c r="AD93" s="366"/>
      <c r="AE93" s="365"/>
      <c r="AF93" s="365"/>
      <c r="AG93" s="356"/>
    </row>
    <row r="94" spans="1:33" s="355" customFormat="1" x14ac:dyDescent="0.2">
      <c r="A94" s="392"/>
      <c r="B94" s="370" t="s">
        <v>1966</v>
      </c>
      <c r="C94" s="369" t="s">
        <v>1963</v>
      </c>
      <c r="D94" s="368">
        <v>26.387946402742646</v>
      </c>
      <c r="E94" s="367">
        <v>1.6476091136255291</v>
      </c>
      <c r="F94" s="368">
        <v>7.8746081813658817</v>
      </c>
      <c r="G94" s="367">
        <v>1.8085006456441117</v>
      </c>
      <c r="H94" s="368">
        <v>1.9076259056285858</v>
      </c>
      <c r="I94" s="367">
        <v>2.4086085671454756</v>
      </c>
      <c r="J94" s="368">
        <v>0.24225026333915964</v>
      </c>
      <c r="K94" s="368"/>
      <c r="L94" s="368">
        <v>0.84050194578656068</v>
      </c>
      <c r="M94" s="368"/>
      <c r="N94" s="368"/>
      <c r="O94" s="368"/>
      <c r="P94" s="367">
        <v>26.208217505246711</v>
      </c>
      <c r="Q94" s="367">
        <v>31.181626213512772</v>
      </c>
      <c r="R94" s="367">
        <v>2.0835230791039954</v>
      </c>
      <c r="S94" s="361">
        <f>R94/Q94</f>
        <v>6.6818935768048121E-2</v>
      </c>
      <c r="T94" s="367"/>
      <c r="U94" s="367"/>
      <c r="V94" s="361"/>
      <c r="W94" s="365"/>
      <c r="X94" s="365"/>
      <c r="Y94" s="365"/>
      <c r="Z94" s="365"/>
      <c r="AA94" s="365"/>
      <c r="AB94" s="365"/>
      <c r="AC94" s="365"/>
      <c r="AD94" s="366"/>
      <c r="AE94" s="365"/>
      <c r="AF94" s="365"/>
      <c r="AG94" s="356"/>
    </row>
    <row r="95" spans="1:33" s="355" customFormat="1" x14ac:dyDescent="0.2">
      <c r="A95" s="370" t="s">
        <v>591</v>
      </c>
      <c r="B95" s="370" t="s">
        <v>1966</v>
      </c>
      <c r="C95" s="369" t="s">
        <v>1968</v>
      </c>
      <c r="D95" s="368">
        <v>11.579207636879012</v>
      </c>
      <c r="E95" s="367">
        <v>1.6766349154983273</v>
      </c>
      <c r="F95" s="368">
        <v>3.3744677942540995</v>
      </c>
      <c r="G95" s="367">
        <v>1.8089052349218624</v>
      </c>
      <c r="H95" s="368">
        <v>3.0952051734346071</v>
      </c>
      <c r="I95" s="367">
        <v>2.4085874437134125</v>
      </c>
      <c r="J95" s="368">
        <v>0.91724246967328926</v>
      </c>
      <c r="K95" s="368"/>
      <c r="L95" s="368">
        <v>0.80732539568963058</v>
      </c>
      <c r="M95" s="368"/>
      <c r="N95" s="368"/>
      <c r="O95" s="368"/>
      <c r="P95" s="367">
        <v>23.310283826350229</v>
      </c>
      <c r="Q95" s="367">
        <v>28.873467812118314</v>
      </c>
      <c r="R95" s="367">
        <v>2.1131176998457626</v>
      </c>
      <c r="S95" s="361">
        <f>R95/Q95</f>
        <v>7.3185448786268703E-2</v>
      </c>
      <c r="T95" s="367">
        <f>AVERAGE(Q95:Q97)</f>
        <v>40.723368529335517</v>
      </c>
      <c r="U95" s="367">
        <f>2*STDEV(Q95:Q97)/SQRT(3)</f>
        <v>13.374441131572116</v>
      </c>
      <c r="V95" s="361">
        <f>U95/T95</f>
        <v>0.32842177881079981</v>
      </c>
      <c r="W95" s="365"/>
      <c r="X95" s="365"/>
      <c r="Y95" s="365"/>
      <c r="Z95" s="365">
        <v>72</v>
      </c>
      <c r="AA95" s="412">
        <f>AVERAGE(Z95:Z97)</f>
        <v>72</v>
      </c>
      <c r="AB95" s="365"/>
      <c r="AC95" s="365">
        <v>10</v>
      </c>
      <c r="AD95" s="366">
        <v>186.7</v>
      </c>
      <c r="AE95" s="365">
        <f>AVERAGE(AD95:AD97)</f>
        <v>186.7</v>
      </c>
      <c r="AF95" s="365"/>
      <c r="AG95" s="356"/>
    </row>
    <row r="96" spans="1:33" s="355" customFormat="1" x14ac:dyDescent="0.2">
      <c r="A96" s="370"/>
      <c r="B96" s="370" t="s">
        <v>1966</v>
      </c>
      <c r="C96" s="369" t="s">
        <v>1967</v>
      </c>
      <c r="D96" s="368">
        <v>29.958177329200268</v>
      </c>
      <c r="E96" s="367">
        <v>1.6472803751044036</v>
      </c>
      <c r="F96" s="368">
        <v>4.9727354788576212</v>
      </c>
      <c r="G96" s="367">
        <v>1.8086426385154633</v>
      </c>
      <c r="H96" s="368">
        <v>3.3464595006915703</v>
      </c>
      <c r="I96" s="367">
        <v>2.4085856067235563</v>
      </c>
      <c r="J96" s="368">
        <v>0.67296149471846578</v>
      </c>
      <c r="K96" s="368"/>
      <c r="L96" s="368">
        <v>0.82469430040674319</v>
      </c>
      <c r="M96" s="368"/>
      <c r="N96" s="368"/>
      <c r="O96" s="368"/>
      <c r="P96" s="367">
        <v>42.899575553638357</v>
      </c>
      <c r="Q96" s="367">
        <v>52.018760809284217</v>
      </c>
      <c r="R96" s="367">
        <v>3.6021378001912172</v>
      </c>
      <c r="S96" s="361">
        <f>R96/Q96</f>
        <v>6.9246897545247058E-2</v>
      </c>
      <c r="T96" s="367"/>
      <c r="U96" s="367"/>
      <c r="V96" s="361"/>
      <c r="W96" s="365"/>
      <c r="X96" s="365"/>
      <c r="Y96" s="365"/>
      <c r="Z96" s="365"/>
      <c r="AA96" s="365"/>
      <c r="AB96" s="365"/>
      <c r="AC96" s="365"/>
      <c r="AD96" s="366"/>
      <c r="AE96" s="365"/>
      <c r="AF96" s="365"/>
      <c r="AG96" s="356"/>
    </row>
    <row r="97" spans="1:33" s="355" customFormat="1" x14ac:dyDescent="0.2">
      <c r="A97" s="370"/>
      <c r="B97" s="370" t="s">
        <v>1966</v>
      </c>
      <c r="C97" s="369" t="s">
        <v>1964</v>
      </c>
      <c r="D97" s="368">
        <v>22.408635862028902</v>
      </c>
      <c r="E97" s="367">
        <v>1.6561791033239328</v>
      </c>
      <c r="F97" s="368">
        <v>4.5133498162279446</v>
      </c>
      <c r="G97" s="367">
        <v>1.8088247404444799</v>
      </c>
      <c r="H97" s="368">
        <v>3.4407992783324741</v>
      </c>
      <c r="I97" s="367">
        <v>2.4085824311357045</v>
      </c>
      <c r="J97" s="368">
        <v>0.76236042372805479</v>
      </c>
      <c r="K97" s="368"/>
      <c r="L97" s="368">
        <v>0.8417376971153866</v>
      </c>
      <c r="M97" s="368"/>
      <c r="N97" s="368"/>
      <c r="O97" s="368"/>
      <c r="P97" s="367">
        <v>34.74514509968153</v>
      </c>
      <c r="Q97" s="367">
        <v>41.277876966604026</v>
      </c>
      <c r="R97" s="367">
        <v>2.6985300850388798</v>
      </c>
      <c r="S97" s="361">
        <f>R97/Q97</f>
        <v>6.5374730566257866E-2</v>
      </c>
      <c r="T97" s="367"/>
      <c r="U97" s="367"/>
      <c r="V97" s="361"/>
      <c r="W97" s="365"/>
      <c r="X97" s="365"/>
      <c r="Y97" s="365"/>
      <c r="Z97" s="365"/>
      <c r="AA97" s="365"/>
      <c r="AB97" s="365"/>
      <c r="AC97" s="365"/>
      <c r="AD97" s="366"/>
      <c r="AE97" s="365"/>
      <c r="AF97" s="365"/>
      <c r="AG97" s="356"/>
    </row>
    <row r="98" spans="1:33" s="355" customFormat="1" x14ac:dyDescent="0.2">
      <c r="A98" s="370"/>
      <c r="B98" s="370"/>
      <c r="C98" s="369"/>
      <c r="D98" s="368"/>
      <c r="E98" s="367"/>
      <c r="F98" s="368"/>
      <c r="G98" s="367"/>
      <c r="H98" s="368"/>
      <c r="I98" s="367"/>
      <c r="J98" s="368"/>
      <c r="K98" s="368"/>
      <c r="L98" s="368"/>
      <c r="M98" s="368"/>
      <c r="N98" s="368"/>
      <c r="O98" s="368"/>
      <c r="P98" s="367"/>
      <c r="Q98" s="367"/>
      <c r="R98" s="367"/>
      <c r="S98" s="361"/>
      <c r="T98" s="367"/>
      <c r="U98" s="367"/>
      <c r="V98" s="361"/>
      <c r="W98" s="365"/>
      <c r="X98" s="365"/>
      <c r="Y98" s="365"/>
      <c r="Z98" s="365"/>
      <c r="AA98" s="365"/>
      <c r="AB98" s="365"/>
      <c r="AC98" s="365"/>
      <c r="AD98" s="366"/>
      <c r="AE98" s="365"/>
      <c r="AF98" s="365"/>
      <c r="AG98" s="356"/>
    </row>
    <row r="99" spans="1:33" x14ac:dyDescent="0.2">
      <c r="A99" s="338" t="s">
        <v>586</v>
      </c>
      <c r="B99" s="338"/>
      <c r="C99" s="338"/>
      <c r="D99" s="338"/>
      <c r="E99" s="338"/>
      <c r="F99" s="338"/>
      <c r="G99" s="338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S99" s="340"/>
      <c r="T99" s="338"/>
      <c r="U99" s="338"/>
      <c r="V99" s="340"/>
      <c r="W99" s="338"/>
      <c r="X99" s="338"/>
      <c r="Y99" s="338"/>
      <c r="Z99" s="339"/>
      <c r="AA99" s="339"/>
      <c r="AB99" s="339"/>
      <c r="AC99" s="338"/>
      <c r="AD99" s="338"/>
      <c r="AE99" s="338"/>
      <c r="AF99" s="337"/>
      <c r="AG99" s="336"/>
    </row>
    <row r="100" spans="1:33" s="314" customFormat="1" x14ac:dyDescent="0.2">
      <c r="A100" s="335" t="s">
        <v>1994</v>
      </c>
      <c r="B100" s="335" t="s">
        <v>1992</v>
      </c>
      <c r="C100" s="334" t="s">
        <v>1968</v>
      </c>
      <c r="D100" s="333">
        <v>10.274228715362652</v>
      </c>
      <c r="E100" s="332"/>
      <c r="F100" s="333">
        <v>1.4160050757640676</v>
      </c>
      <c r="G100" s="332"/>
      <c r="H100" s="333">
        <v>1.1512832453885586</v>
      </c>
      <c r="I100" s="332"/>
      <c r="J100" s="333">
        <f>H100/F100</f>
        <v>0.81305022495582036</v>
      </c>
      <c r="K100" s="333"/>
      <c r="L100" s="333">
        <v>0.82899999999999996</v>
      </c>
      <c r="M100" s="333"/>
      <c r="N100" s="333"/>
      <c r="O100" s="333"/>
      <c r="P100" s="332">
        <v>50.230710597625311</v>
      </c>
      <c r="Q100" s="332">
        <v>60.540159148415739</v>
      </c>
      <c r="R100" s="332"/>
      <c r="S100" s="331"/>
      <c r="T100" s="411">
        <f>AVERAGE(Q100:Q102)</f>
        <v>51.525646675384628</v>
      </c>
      <c r="U100" s="411">
        <f>2*STDEV(Q100:Q102)/SQRT(3)</f>
        <v>9.5662363532639905</v>
      </c>
      <c r="V100" s="410">
        <f>U100/T100</f>
        <v>0.18565970483654451</v>
      </c>
      <c r="W100" s="328"/>
      <c r="X100" s="328"/>
      <c r="Y100" s="328"/>
      <c r="Z100" s="328"/>
      <c r="AA100" s="328"/>
      <c r="AB100" s="328"/>
      <c r="AC100" s="328">
        <v>10</v>
      </c>
      <c r="AD100" s="329"/>
      <c r="AE100" s="328" t="s">
        <v>1991</v>
      </c>
      <c r="AF100" s="328"/>
      <c r="AG100" s="315"/>
    </row>
    <row r="101" spans="1:33" s="314" customFormat="1" x14ac:dyDescent="0.2">
      <c r="A101" s="335"/>
      <c r="B101" s="335" t="s">
        <v>1992</v>
      </c>
      <c r="C101" s="334" t="s">
        <v>1967</v>
      </c>
      <c r="D101" s="333">
        <v>20.63218808100974</v>
      </c>
      <c r="E101" s="332"/>
      <c r="F101" s="333">
        <v>4.5170083299111674</v>
      </c>
      <c r="G101" s="332"/>
      <c r="H101" s="333">
        <v>2.285364747421351</v>
      </c>
      <c r="I101" s="332"/>
      <c r="J101" s="333">
        <f>H101/F101</f>
        <v>0.50594654260163729</v>
      </c>
      <c r="K101" s="333"/>
      <c r="L101" s="333">
        <v>0.76100000000000001</v>
      </c>
      <c r="M101" s="333"/>
      <c r="N101" s="333"/>
      <c r="O101" s="333"/>
      <c r="P101" s="332">
        <v>33.701646746491306</v>
      </c>
      <c r="Q101" s="332">
        <v>44.245561174371062</v>
      </c>
      <c r="R101" s="332"/>
      <c r="S101" s="331"/>
      <c r="T101" s="332"/>
      <c r="U101" s="332"/>
      <c r="V101" s="331"/>
      <c r="W101" s="328"/>
      <c r="X101" s="328"/>
      <c r="Y101" s="328"/>
      <c r="Z101" s="328"/>
      <c r="AA101" s="328"/>
      <c r="AB101" s="328"/>
      <c r="AC101" s="328"/>
      <c r="AD101" s="329"/>
      <c r="AE101" s="328"/>
      <c r="AF101" s="328"/>
      <c r="AG101" s="315"/>
    </row>
    <row r="102" spans="1:33" s="314" customFormat="1" x14ac:dyDescent="0.2">
      <c r="A102" s="335"/>
      <c r="B102" s="335" t="s">
        <v>1992</v>
      </c>
      <c r="C102" s="334" t="s">
        <v>1964</v>
      </c>
      <c r="D102" s="333">
        <v>6.6094510987218857</v>
      </c>
      <c r="E102" s="332"/>
      <c r="F102" s="333">
        <v>1.3541594388437617</v>
      </c>
      <c r="G102" s="332"/>
      <c r="H102" s="333">
        <v>0.7783870884867975</v>
      </c>
      <c r="I102" s="332"/>
      <c r="J102" s="333">
        <f>H102/F102</f>
        <v>0.57481199492388957</v>
      </c>
      <c r="K102" s="333"/>
      <c r="L102" s="333">
        <v>0.71199999999999997</v>
      </c>
      <c r="M102" s="333"/>
      <c r="N102" s="333"/>
      <c r="O102" s="333"/>
      <c r="P102" s="332">
        <v>35.49484377448163</v>
      </c>
      <c r="Q102" s="332">
        <v>49.791219703367098</v>
      </c>
      <c r="R102" s="332"/>
      <c r="S102" s="331"/>
      <c r="T102" s="332"/>
      <c r="U102" s="332"/>
      <c r="V102" s="331"/>
      <c r="W102" s="328"/>
      <c r="X102" s="328"/>
      <c r="Y102" s="328"/>
      <c r="Z102" s="328"/>
      <c r="AA102" s="328"/>
      <c r="AB102" s="328"/>
      <c r="AC102" s="328"/>
      <c r="AD102" s="329"/>
      <c r="AE102" s="328"/>
      <c r="AF102" s="328"/>
      <c r="AG102" s="315"/>
    </row>
    <row r="103" spans="1:33" s="355" customFormat="1" x14ac:dyDescent="0.2">
      <c r="A103" s="370" t="s">
        <v>576</v>
      </c>
      <c r="B103" s="370" t="s">
        <v>1966</v>
      </c>
      <c r="C103" s="369" t="s">
        <v>1968</v>
      </c>
      <c r="D103" s="368">
        <v>2.2390878328116575</v>
      </c>
      <c r="E103" s="367">
        <v>1.8839129315144354</v>
      </c>
      <c r="F103" s="368">
        <v>3.2803433073616408</v>
      </c>
      <c r="G103" s="367">
        <v>1.8089329435864869</v>
      </c>
      <c r="H103" s="368">
        <v>0.84273129449755413</v>
      </c>
      <c r="I103" s="367">
        <v>2.4088588107662683</v>
      </c>
      <c r="J103" s="368">
        <v>0.25690338343743585</v>
      </c>
      <c r="K103" s="368"/>
      <c r="L103" s="368">
        <v>0.7370761821871944</v>
      </c>
      <c r="M103" s="368"/>
      <c r="N103" s="368"/>
      <c r="O103" s="368"/>
      <c r="P103" s="367">
        <v>5.3308435002501904</v>
      </c>
      <c r="Q103" s="367">
        <v>7.2324186143574538</v>
      </c>
      <c r="R103" s="367">
        <v>0.6755565047660661</v>
      </c>
      <c r="S103" s="361">
        <f>R103/Q103</f>
        <v>9.3406720598968568E-2</v>
      </c>
      <c r="T103" s="367">
        <f>AVERAGE(Q103:Q105)</f>
        <v>7.2109293143842521</v>
      </c>
      <c r="U103" s="367">
        <f>2*STDEV(Q103:Q105)/SQRT(3)</f>
        <v>0.7954823351983058</v>
      </c>
      <c r="V103" s="361">
        <f>U103/T103</f>
        <v>0.11031620204784004</v>
      </c>
      <c r="W103" s="365"/>
      <c r="X103" s="365"/>
      <c r="Y103" s="365"/>
      <c r="Z103" s="365">
        <v>49</v>
      </c>
      <c r="AA103" s="365"/>
      <c r="AB103" s="365"/>
      <c r="AC103" s="365">
        <v>40</v>
      </c>
      <c r="AD103" s="366">
        <v>192.9</v>
      </c>
      <c r="AE103" s="365">
        <v>192.9</v>
      </c>
      <c r="AF103" s="365"/>
      <c r="AG103" s="356"/>
    </row>
    <row r="104" spans="1:33" s="355" customFormat="1" x14ac:dyDescent="0.2">
      <c r="A104" s="370"/>
      <c r="B104" s="370" t="s">
        <v>1966</v>
      </c>
      <c r="C104" s="369" t="s">
        <v>1967</v>
      </c>
      <c r="D104" s="368">
        <v>2.4407963605756908</v>
      </c>
      <c r="E104" s="367">
        <v>1.8629665492481393</v>
      </c>
      <c r="F104" s="368">
        <v>3.7090870914788465</v>
      </c>
      <c r="G104" s="367">
        <v>1.8088247821352561</v>
      </c>
      <c r="H104" s="368">
        <v>1.3275736842319208</v>
      </c>
      <c r="I104" s="367">
        <v>2.4086897268510312</v>
      </c>
      <c r="J104" s="368">
        <v>0.35792464600840773</v>
      </c>
      <c r="K104" s="368"/>
      <c r="L104" s="368">
        <v>0.77180399522683507</v>
      </c>
      <c r="M104" s="368"/>
      <c r="N104" s="368"/>
      <c r="O104" s="368"/>
      <c r="P104" s="367">
        <v>5.0256234569612221</v>
      </c>
      <c r="Q104" s="367">
        <v>6.5115281704186811</v>
      </c>
      <c r="R104" s="367">
        <v>0.54935509771578472</v>
      </c>
      <c r="S104" s="361">
        <f>R104/Q104</f>
        <v>8.4366539364977067E-2</v>
      </c>
      <c r="T104" s="367"/>
      <c r="U104" s="367"/>
      <c r="V104" s="361"/>
      <c r="W104" s="365"/>
      <c r="X104" s="365"/>
      <c r="Y104" s="365"/>
      <c r="Z104" s="365"/>
      <c r="AA104" s="365"/>
      <c r="AB104" s="365"/>
      <c r="AC104" s="365"/>
      <c r="AD104" s="366"/>
      <c r="AE104" s="365"/>
      <c r="AF104" s="365"/>
      <c r="AG104" s="356"/>
    </row>
    <row r="105" spans="1:33" s="355" customFormat="1" x14ac:dyDescent="0.2">
      <c r="A105" s="370"/>
      <c r="B105" s="370" t="s">
        <v>1966</v>
      </c>
      <c r="C105" s="369" t="s">
        <v>1964</v>
      </c>
      <c r="D105" s="368">
        <v>3.3168318704823125</v>
      </c>
      <c r="E105" s="367">
        <v>1.8186042358917403</v>
      </c>
      <c r="F105" s="368">
        <v>4.5086062991462468</v>
      </c>
      <c r="G105" s="367">
        <v>1.808696605677744</v>
      </c>
      <c r="H105" s="368">
        <v>0.75925356646785935</v>
      </c>
      <c r="I105" s="367">
        <v>2.4089291818499734</v>
      </c>
      <c r="J105" s="368">
        <v>0.16840094612200499</v>
      </c>
      <c r="K105" s="368"/>
      <c r="L105" s="368">
        <v>0.74300159302814794</v>
      </c>
      <c r="M105" s="368"/>
      <c r="N105" s="368"/>
      <c r="O105" s="368"/>
      <c r="P105" s="367">
        <v>5.8614215478198508</v>
      </c>
      <c r="Q105" s="367">
        <v>7.8888411583766231</v>
      </c>
      <c r="R105" s="367">
        <v>0.72260564471184696</v>
      </c>
      <c r="S105" s="361">
        <f>R105/Q105</f>
        <v>9.1598452827835339E-2</v>
      </c>
      <c r="T105" s="367"/>
      <c r="U105" s="367"/>
      <c r="V105" s="361"/>
      <c r="W105" s="365"/>
      <c r="X105" s="365"/>
      <c r="Y105" s="365"/>
      <c r="Z105" s="365"/>
      <c r="AA105" s="365"/>
      <c r="AB105" s="365"/>
      <c r="AC105" s="365"/>
      <c r="AD105" s="366"/>
      <c r="AE105" s="365"/>
      <c r="AF105" s="365"/>
      <c r="AG105" s="356"/>
    </row>
    <row r="106" spans="1:33" x14ac:dyDescent="0.2">
      <c r="A106" s="391" t="s">
        <v>1993</v>
      </c>
      <c r="B106" s="391" t="s">
        <v>1992</v>
      </c>
      <c r="C106" s="312" t="s">
        <v>1968</v>
      </c>
      <c r="D106" s="390">
        <v>3.786953186457557</v>
      </c>
      <c r="E106" s="388"/>
      <c r="F106" s="390">
        <v>2.6481459728759842</v>
      </c>
      <c r="G106" s="388"/>
      <c r="H106" s="390">
        <v>1.5572254285594314</v>
      </c>
      <c r="I106" s="388"/>
      <c r="J106" s="390">
        <f>H106/F106</f>
        <v>0.58804365186418595</v>
      </c>
      <c r="K106" s="390"/>
      <c r="L106" s="390">
        <v>0.748</v>
      </c>
      <c r="M106" s="390"/>
      <c r="N106" s="390"/>
      <c r="O106" s="390"/>
      <c r="P106" s="388">
        <v>10.393586389884881</v>
      </c>
      <c r="Q106" s="388">
        <v>13.891013318539924</v>
      </c>
      <c r="R106" s="388"/>
      <c r="S106" s="387"/>
      <c r="T106" s="388">
        <f>AVERAGE(Q106:Q108)</f>
        <v>16.076994193708924</v>
      </c>
      <c r="U106" s="388">
        <f>2*STDEV(Q106:Q108)/SQRT(3)</f>
        <v>2.2440565975915425</v>
      </c>
      <c r="V106" s="387">
        <f>U106/T106</f>
        <v>0.13958185034797504</v>
      </c>
      <c r="W106" s="386"/>
      <c r="X106" s="386"/>
      <c r="Y106" s="386"/>
      <c r="Z106" s="386"/>
      <c r="AA106" s="386"/>
      <c r="AB106" s="386"/>
      <c r="AC106" s="386">
        <v>10</v>
      </c>
      <c r="AE106" s="301" t="s">
        <v>1991</v>
      </c>
      <c r="AG106" s="336"/>
    </row>
    <row r="107" spans="1:33" x14ac:dyDescent="0.2">
      <c r="A107" s="391"/>
      <c r="B107" s="391" t="s">
        <v>1992</v>
      </c>
      <c r="C107" s="312" t="s">
        <v>1967</v>
      </c>
      <c r="D107" s="390">
        <v>3.6326492006703623</v>
      </c>
      <c r="E107" s="388"/>
      <c r="F107" s="390">
        <v>2.0086719279190408</v>
      </c>
      <c r="G107" s="388"/>
      <c r="H107" s="390">
        <v>1.2461833522752119</v>
      </c>
      <c r="I107" s="388"/>
      <c r="J107" s="390">
        <f>H107/F107</f>
        <v>0.62040163699915019</v>
      </c>
      <c r="K107" s="390"/>
      <c r="L107" s="390">
        <v>0.78</v>
      </c>
      <c r="M107" s="390"/>
      <c r="N107" s="390"/>
      <c r="O107" s="390"/>
      <c r="P107" s="388">
        <v>13.054042368793867</v>
      </c>
      <c r="Q107" s="388">
        <v>16.730714532217533</v>
      </c>
      <c r="R107" s="388"/>
      <c r="S107" s="387"/>
      <c r="T107" s="388"/>
      <c r="U107" s="388"/>
      <c r="V107" s="387"/>
      <c r="W107" s="386"/>
      <c r="X107" s="386"/>
      <c r="Y107" s="386"/>
      <c r="Z107" s="386"/>
      <c r="AA107" s="386"/>
      <c r="AB107" s="386"/>
      <c r="AC107" s="386"/>
      <c r="AG107" s="336"/>
    </row>
    <row r="108" spans="1:33" x14ac:dyDescent="0.2">
      <c r="A108" s="391"/>
      <c r="B108" s="391" t="s">
        <v>1992</v>
      </c>
      <c r="C108" s="312" t="s">
        <v>1964</v>
      </c>
      <c r="D108" s="390">
        <v>3.4654788725444363</v>
      </c>
      <c r="E108" s="388"/>
      <c r="F108" s="390">
        <v>1.9602722288909862</v>
      </c>
      <c r="G108" s="388"/>
      <c r="H108" s="390">
        <v>1.2080048751788826</v>
      </c>
      <c r="I108" s="388"/>
      <c r="J108" s="390">
        <f>H108/F108</f>
        <v>0.61624342648689412</v>
      </c>
      <c r="K108" s="390"/>
      <c r="L108" s="390">
        <v>0.72499999999999998</v>
      </c>
      <c r="M108" s="390"/>
      <c r="N108" s="390"/>
      <c r="O108" s="390"/>
      <c r="P108" s="388">
        <v>12.771971079906246</v>
      </c>
      <c r="Q108" s="388">
        <v>17.609254730369305</v>
      </c>
      <c r="R108" s="388"/>
      <c r="S108" s="387"/>
      <c r="T108" s="388"/>
      <c r="U108" s="388"/>
      <c r="V108" s="387"/>
      <c r="W108" s="386"/>
      <c r="X108" s="386"/>
      <c r="Y108" s="386"/>
      <c r="Z108" s="386"/>
      <c r="AA108" s="386"/>
      <c r="AB108" s="386"/>
      <c r="AC108" s="386"/>
      <c r="AG108" s="336"/>
    </row>
    <row r="109" spans="1:33" s="355" customFormat="1" x14ac:dyDescent="0.2">
      <c r="A109" s="370" t="s">
        <v>558</v>
      </c>
      <c r="B109" s="370" t="s">
        <v>1966</v>
      </c>
      <c r="C109" s="369" t="s">
        <v>1968</v>
      </c>
      <c r="D109" s="368">
        <v>20.053018031352142</v>
      </c>
      <c r="E109" s="367">
        <v>1.6545821339201536</v>
      </c>
      <c r="F109" s="368">
        <v>14.796917646759299</v>
      </c>
      <c r="G109" s="367">
        <v>1.8084605888607244</v>
      </c>
      <c r="H109" s="368">
        <v>10.98172594358233</v>
      </c>
      <c r="I109" s="367">
        <v>2.4085742337281806</v>
      </c>
      <c r="J109" s="368">
        <v>0.74216307786152058</v>
      </c>
      <c r="K109" s="368"/>
      <c r="L109" s="368">
        <v>0.82004338937505272</v>
      </c>
      <c r="M109" s="368"/>
      <c r="N109" s="368"/>
      <c r="O109" s="368"/>
      <c r="P109" s="367">
        <v>9.5436246285674926</v>
      </c>
      <c r="Q109" s="367">
        <v>11.637950811164515</v>
      </c>
      <c r="R109" s="367">
        <v>0.8176964566936773</v>
      </c>
      <c r="S109" s="361">
        <f>R109/Q109</f>
        <v>7.0261205770799876E-2</v>
      </c>
      <c r="T109" s="367">
        <f>AVERAGE(Q109:Q111)</f>
        <v>13.707589245130997</v>
      </c>
      <c r="U109" s="367">
        <f>2*STDEV(Q109:Q111)/SQRT(3)</f>
        <v>2.4764698432018792</v>
      </c>
      <c r="V109" s="361">
        <f>U109/T109</f>
        <v>0.18066414151427346</v>
      </c>
      <c r="W109" s="365"/>
      <c r="X109" s="365"/>
      <c r="Y109" s="365"/>
      <c r="Z109" s="365">
        <v>73</v>
      </c>
      <c r="AA109" s="365"/>
      <c r="AB109" s="365"/>
      <c r="AC109" s="365">
        <v>10</v>
      </c>
      <c r="AD109" s="366">
        <v>186.9</v>
      </c>
      <c r="AE109" s="365">
        <f>AD109</f>
        <v>186.9</v>
      </c>
      <c r="AF109" s="365"/>
      <c r="AG109" s="356"/>
    </row>
    <row r="110" spans="1:33" s="355" customFormat="1" x14ac:dyDescent="0.2">
      <c r="A110" s="370"/>
      <c r="B110" s="370" t="s">
        <v>1966</v>
      </c>
      <c r="C110" s="369" t="s">
        <v>1967</v>
      </c>
      <c r="D110" s="368">
        <v>21.595479543202778</v>
      </c>
      <c r="E110" s="367">
        <v>1.6496669667074928</v>
      </c>
      <c r="F110" s="368">
        <v>12.089141598082197</v>
      </c>
      <c r="G110" s="367">
        <v>1.8084737330007699</v>
      </c>
      <c r="H110" s="368">
        <v>5.6135901768059222</v>
      </c>
      <c r="I110" s="367">
        <v>2.4085785349449198</v>
      </c>
      <c r="J110" s="368">
        <v>0.4643497746520277</v>
      </c>
      <c r="K110" s="368"/>
      <c r="L110" s="368">
        <v>0.83686755890502473</v>
      </c>
      <c r="M110" s="368"/>
      <c r="N110" s="368"/>
      <c r="O110" s="368"/>
      <c r="P110" s="367">
        <v>13.323074689037105</v>
      </c>
      <c r="Q110" s="367">
        <v>15.920171056062083</v>
      </c>
      <c r="R110" s="367">
        <v>1.066601876611234</v>
      </c>
      <c r="S110" s="361">
        <f>R110/Q110</f>
        <v>6.699688545149729E-2</v>
      </c>
      <c r="T110" s="367"/>
      <c r="U110" s="367"/>
      <c r="V110" s="361"/>
      <c r="W110" s="365"/>
      <c r="X110" s="365"/>
      <c r="Y110" s="365"/>
      <c r="Z110" s="365"/>
      <c r="AA110" s="365"/>
      <c r="AB110" s="365"/>
      <c r="AC110" s="365"/>
      <c r="AD110" s="366"/>
      <c r="AE110" s="365"/>
      <c r="AF110" s="365"/>
      <c r="AG110" s="356"/>
    </row>
    <row r="111" spans="1:33" s="355" customFormat="1" x14ac:dyDescent="0.2">
      <c r="A111" s="370"/>
      <c r="B111" s="370" t="s">
        <v>1966</v>
      </c>
      <c r="C111" s="369" t="s">
        <v>1964</v>
      </c>
      <c r="D111" s="368">
        <v>18.833539019253063</v>
      </c>
      <c r="E111" s="367">
        <v>1.6546887128534169</v>
      </c>
      <c r="F111" s="368">
        <v>12.159701610483809</v>
      </c>
      <c r="G111" s="367">
        <v>1.8084722067328283</v>
      </c>
      <c r="H111" s="368">
        <v>7.6058574828722803</v>
      </c>
      <c r="I111" s="367">
        <v>2.40857573704344</v>
      </c>
      <c r="J111" s="368">
        <v>0.62549704972321762</v>
      </c>
      <c r="K111" s="368"/>
      <c r="L111" s="368">
        <v>0.82333993059676358</v>
      </c>
      <c r="M111" s="368"/>
      <c r="N111" s="368"/>
      <c r="O111" s="368"/>
      <c r="P111" s="367">
        <v>11.168314587665796</v>
      </c>
      <c r="Q111" s="367">
        <v>13.564645868166394</v>
      </c>
      <c r="R111" s="367">
        <v>0.94567595144892058</v>
      </c>
      <c r="S111" s="361">
        <f>R111/Q111</f>
        <v>6.9716228542924183E-2</v>
      </c>
      <c r="T111" s="367"/>
      <c r="U111" s="367"/>
      <c r="V111" s="361"/>
      <c r="W111" s="365"/>
      <c r="X111" s="365"/>
      <c r="Y111" s="365"/>
      <c r="Z111" s="365"/>
      <c r="AA111" s="365"/>
      <c r="AB111" s="365"/>
      <c r="AC111" s="365"/>
      <c r="AD111" s="366"/>
      <c r="AE111" s="365"/>
      <c r="AF111" s="365"/>
      <c r="AG111" s="356"/>
    </row>
    <row r="112" spans="1:33" s="355" customFormat="1" x14ac:dyDescent="0.2">
      <c r="A112" s="370" t="s">
        <v>549</v>
      </c>
      <c r="B112" s="370" t="s">
        <v>1966</v>
      </c>
      <c r="C112" s="369" t="s">
        <v>1968</v>
      </c>
      <c r="D112" s="368">
        <v>6.6550205332138566</v>
      </c>
      <c r="E112" s="367">
        <v>1.6876247326450347</v>
      </c>
      <c r="F112" s="368">
        <v>5.7286027829111523</v>
      </c>
      <c r="G112" s="367">
        <v>1.8085996672685887</v>
      </c>
      <c r="H112" s="368">
        <v>0.698025452491149</v>
      </c>
      <c r="I112" s="367">
        <v>2.4089745069149298</v>
      </c>
      <c r="J112" s="368">
        <v>0.12184916269171442</v>
      </c>
      <c r="K112" s="368"/>
      <c r="L112" s="368">
        <v>0.79215281369295942</v>
      </c>
      <c r="M112" s="368"/>
      <c r="N112" s="368"/>
      <c r="O112" s="368"/>
      <c r="P112" s="367">
        <v>9.3524876412574613</v>
      </c>
      <c r="Q112" s="367">
        <v>11.806418508642086</v>
      </c>
      <c r="R112" s="367">
        <v>0.92759481683713785</v>
      </c>
      <c r="S112" s="361">
        <f>R112/Q112</f>
        <v>7.8566994398695522E-2</v>
      </c>
      <c r="T112" s="367">
        <f>AVERAGE(Q112:Q114)</f>
        <v>11.444111382188652</v>
      </c>
      <c r="U112" s="367">
        <f>2*STDEV(Q112:Q114)/SQRT(3)</f>
        <v>0.58573164403693645</v>
      </c>
      <c r="V112" s="361">
        <f>U112/T112</f>
        <v>5.1181924439197224E-2</v>
      </c>
      <c r="W112" s="365"/>
      <c r="X112" s="365"/>
      <c r="Y112" s="365"/>
      <c r="Z112" s="365">
        <v>55</v>
      </c>
      <c r="AA112" s="365"/>
      <c r="AB112" s="365"/>
      <c r="AC112" s="365">
        <v>10</v>
      </c>
      <c r="AD112" s="366">
        <v>181.4</v>
      </c>
      <c r="AE112" s="365">
        <f>AD112</f>
        <v>181.4</v>
      </c>
      <c r="AF112" s="365"/>
      <c r="AG112" s="356"/>
    </row>
    <row r="113" spans="1:33" s="355" customFormat="1" x14ac:dyDescent="0.2">
      <c r="A113" s="370"/>
      <c r="B113" s="370" t="s">
        <v>1966</v>
      </c>
      <c r="C113" s="369" t="s">
        <v>1967</v>
      </c>
      <c r="D113" s="368">
        <v>4.3667248315981109</v>
      </c>
      <c r="E113" s="367">
        <v>1.7110883752332169</v>
      </c>
      <c r="F113" s="368">
        <v>3.9818042493996209</v>
      </c>
      <c r="G113" s="367">
        <v>1.8088253198085695</v>
      </c>
      <c r="H113" s="368">
        <v>0.27843613754814717</v>
      </c>
      <c r="I113" s="367">
        <v>2.4107011649622705</v>
      </c>
      <c r="J113" s="368">
        <v>6.992712853479173E-2</v>
      </c>
      <c r="K113" s="368"/>
      <c r="L113" s="368">
        <v>0.76630488738684721</v>
      </c>
      <c r="M113" s="368"/>
      <c r="N113" s="368"/>
      <c r="O113" s="368"/>
      <c r="P113" s="367">
        <v>8.9362889188374037</v>
      </c>
      <c r="Q113" s="367">
        <v>11.661531938430889</v>
      </c>
      <c r="R113" s="367">
        <v>0.99354976997654887</v>
      </c>
      <c r="S113" s="361">
        <f>R113/Q113</f>
        <v>8.5198906560661994E-2</v>
      </c>
      <c r="T113" s="367"/>
      <c r="U113" s="367"/>
      <c r="V113" s="361"/>
      <c r="W113" s="365"/>
      <c r="X113" s="365"/>
      <c r="Y113" s="365"/>
      <c r="Z113" s="365"/>
      <c r="AA113" s="365"/>
      <c r="AB113" s="365"/>
      <c r="AC113" s="365"/>
      <c r="AD113" s="366"/>
      <c r="AE113" s="365"/>
      <c r="AF113" s="365"/>
      <c r="AG113" s="356"/>
    </row>
    <row r="114" spans="1:33" s="355" customFormat="1" x14ac:dyDescent="0.2">
      <c r="A114" s="370"/>
      <c r="B114" s="370" t="s">
        <v>1966</v>
      </c>
      <c r="C114" s="369" t="s">
        <v>1964</v>
      </c>
      <c r="D114" s="368">
        <v>5.3966883486077739</v>
      </c>
      <c r="E114" s="367">
        <v>1.6926575540604087</v>
      </c>
      <c r="F114" s="368">
        <v>5.2458342710264487</v>
      </c>
      <c r="G114" s="367">
        <v>1.8087428173996254</v>
      </c>
      <c r="H114" s="368">
        <v>0.22339867756375825</v>
      </c>
      <c r="I114" s="367">
        <v>2.4108589185110771</v>
      </c>
      <c r="J114" s="368">
        <v>4.2585919802618159E-2</v>
      </c>
      <c r="K114" s="368"/>
      <c r="L114" s="368">
        <v>0.77659412067820355</v>
      </c>
      <c r="M114" s="368"/>
      <c r="N114" s="368"/>
      <c r="O114" s="368"/>
      <c r="P114" s="367">
        <v>8.4372165058183608</v>
      </c>
      <c r="Q114" s="367">
        <v>10.864383699492983</v>
      </c>
      <c r="R114" s="367">
        <v>0.89755266967517811</v>
      </c>
      <c r="S114" s="361">
        <f>R114/Q114</f>
        <v>8.2614227783308583E-2</v>
      </c>
      <c r="T114" s="367"/>
      <c r="U114" s="367"/>
      <c r="V114" s="361"/>
      <c r="W114" s="365"/>
      <c r="X114" s="365"/>
      <c r="Y114" s="365"/>
      <c r="Z114" s="365"/>
      <c r="AA114" s="365"/>
      <c r="AB114" s="365"/>
      <c r="AC114" s="365"/>
      <c r="AD114" s="366"/>
      <c r="AE114" s="365"/>
      <c r="AF114" s="365"/>
      <c r="AG114" s="356"/>
    </row>
    <row r="115" spans="1:33" x14ac:dyDescent="0.2">
      <c r="A115" s="391" t="s">
        <v>548</v>
      </c>
      <c r="B115" s="391" t="s">
        <v>1990</v>
      </c>
      <c r="C115" s="312" t="s">
        <v>1968</v>
      </c>
      <c r="D115" s="390">
        <v>10.43585169458694</v>
      </c>
      <c r="E115" s="388"/>
      <c r="F115" s="390">
        <v>8.4577892328343012</v>
      </c>
      <c r="G115" s="388">
        <v>0.33371727119563799</v>
      </c>
      <c r="H115" s="390">
        <v>0.91261977195884592</v>
      </c>
      <c r="I115" s="388">
        <v>1.0744072470978949</v>
      </c>
      <c r="J115" s="390">
        <v>0.110688734338031</v>
      </c>
      <c r="K115" s="390">
        <v>9.8522976178130488</v>
      </c>
      <c r="L115" s="390">
        <v>0.80681498693842701</v>
      </c>
      <c r="M115" s="390"/>
      <c r="N115" s="390"/>
      <c r="O115" s="390"/>
      <c r="P115" s="409">
        <v>9.9537992446621697</v>
      </c>
      <c r="Q115" s="409">
        <v>12.334446822383056</v>
      </c>
      <c r="R115" s="409"/>
      <c r="S115" s="408"/>
      <c r="T115" s="388">
        <f>AVERAGE(Q115:Q117)</f>
        <v>12.593037810178542</v>
      </c>
      <c r="U115" s="388">
        <f>2*STDEV(Q115:Q117)/SQRT(3)</f>
        <v>0.37469244271341628</v>
      </c>
      <c r="V115" s="387">
        <f>U115/T115</f>
        <v>2.9753936132119338E-2</v>
      </c>
      <c r="W115" s="386">
        <v>858.45856072623474</v>
      </c>
      <c r="X115" s="386">
        <v>92.630146526310838</v>
      </c>
      <c r="Y115" s="386">
        <v>880.22664515991778</v>
      </c>
      <c r="Z115" s="386"/>
      <c r="AA115" s="386"/>
      <c r="AB115" s="386"/>
      <c r="AC115" s="386">
        <v>10</v>
      </c>
      <c r="AE115" s="301" t="s">
        <v>1991</v>
      </c>
      <c r="AG115" s="336"/>
    </row>
    <row r="116" spans="1:33" x14ac:dyDescent="0.2">
      <c r="A116" s="391"/>
      <c r="B116" s="391" t="s">
        <v>1990</v>
      </c>
      <c r="C116" s="312" t="s">
        <v>1967</v>
      </c>
      <c r="D116" s="390">
        <v>10.77017262006898</v>
      </c>
      <c r="E116" s="388"/>
      <c r="F116" s="390">
        <v>8.9336394068472007</v>
      </c>
      <c r="G116" s="388">
        <v>0.3970440395427875</v>
      </c>
      <c r="H116" s="390">
        <v>0.49416567525115895</v>
      </c>
      <c r="I116" s="388">
        <v>2.8408140343357351</v>
      </c>
      <c r="J116" s="390">
        <v>5.6743296638011503E-2</v>
      </c>
      <c r="K116" s="390">
        <v>7.2373661188687182</v>
      </c>
      <c r="L116" s="390">
        <v>0.78822723167058784</v>
      </c>
      <c r="M116" s="390"/>
      <c r="N116" s="390"/>
      <c r="O116" s="390"/>
      <c r="P116" s="409">
        <v>9.8454099162198414</v>
      </c>
      <c r="Q116" s="409">
        <v>12.487506036189593</v>
      </c>
      <c r="R116" s="409"/>
      <c r="S116" s="408"/>
      <c r="T116" s="407"/>
      <c r="U116" s="407"/>
      <c r="V116" s="406"/>
      <c r="W116" s="386">
        <v>1234.3771560148223</v>
      </c>
      <c r="X116" s="386">
        <v>68.279767409141741</v>
      </c>
      <c r="Y116" s="386">
        <v>1250.4229013559707</v>
      </c>
      <c r="Z116" s="386"/>
      <c r="AA116" s="386"/>
      <c r="AB116" s="386"/>
      <c r="AC116" s="386"/>
      <c r="AG116" s="336"/>
    </row>
    <row r="117" spans="1:33" x14ac:dyDescent="0.2">
      <c r="A117" s="391"/>
      <c r="B117" s="391" t="s">
        <v>1990</v>
      </c>
      <c r="C117" s="312" t="s">
        <v>1964</v>
      </c>
      <c r="D117" s="390">
        <v>11.899037617196086</v>
      </c>
      <c r="E117" s="388"/>
      <c r="F117" s="390">
        <v>9.1244677627719497</v>
      </c>
      <c r="G117" s="388">
        <v>0.464102749306879</v>
      </c>
      <c r="H117" s="390">
        <v>1.29758631746907</v>
      </c>
      <c r="I117" s="388">
        <v>4.1351266914708846</v>
      </c>
      <c r="J117" s="390">
        <v>0.14588113133307501</v>
      </c>
      <c r="K117" s="390">
        <v>12.474998680589797</v>
      </c>
      <c r="L117" s="390">
        <v>0.8053018792437906</v>
      </c>
      <c r="M117" s="390"/>
      <c r="N117" s="390"/>
      <c r="O117" s="390"/>
      <c r="P117" s="409">
        <v>10.436834706478525</v>
      </c>
      <c r="Q117" s="409">
        <v>12.957160571962971</v>
      </c>
      <c r="R117" s="409"/>
      <c r="S117" s="408"/>
      <c r="T117" s="407"/>
      <c r="U117" s="407"/>
      <c r="V117" s="406"/>
      <c r="W117" s="386">
        <v>731.42033890303867</v>
      </c>
      <c r="X117" s="386">
        <v>104.01494626913438</v>
      </c>
      <c r="Y117" s="386">
        <v>755.86385127628523</v>
      </c>
      <c r="Z117" s="386"/>
      <c r="AA117" s="386"/>
      <c r="AB117" s="386"/>
      <c r="AC117" s="386"/>
      <c r="AG117" s="336"/>
    </row>
    <row r="118" spans="1:33" x14ac:dyDescent="0.2">
      <c r="A118" s="338" t="s">
        <v>541</v>
      </c>
      <c r="B118" s="338"/>
      <c r="C118" s="338"/>
      <c r="D118" s="338"/>
      <c r="E118" s="338"/>
      <c r="F118" s="338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40"/>
      <c r="T118" s="338"/>
      <c r="U118" s="338"/>
      <c r="V118" s="340"/>
      <c r="W118" s="338"/>
      <c r="X118" s="338"/>
      <c r="Y118" s="338"/>
      <c r="Z118" s="339"/>
      <c r="AA118" s="339"/>
      <c r="AB118" s="339"/>
      <c r="AC118" s="338"/>
      <c r="AD118" s="338"/>
      <c r="AE118" s="338"/>
      <c r="AF118" s="337"/>
      <c r="AG118" s="336"/>
    </row>
    <row r="119" spans="1:33" s="355" customFormat="1" x14ac:dyDescent="0.2">
      <c r="A119" s="405" t="s">
        <v>518</v>
      </c>
      <c r="B119" s="403" t="s">
        <v>1966</v>
      </c>
      <c r="C119" s="402" t="s">
        <v>1968</v>
      </c>
      <c r="D119" s="401">
        <v>22.42291250477496</v>
      </c>
      <c r="E119" s="400">
        <v>1.6501195684465932</v>
      </c>
      <c r="F119" s="401">
        <v>11.772220854428197</v>
      </c>
      <c r="G119" s="400">
        <v>1.8084635066152581</v>
      </c>
      <c r="H119" s="401">
        <v>9.2783637951315558</v>
      </c>
      <c r="I119" s="400">
        <v>2.4085742401312578</v>
      </c>
      <c r="J119" s="401">
        <v>0.78815746916958662</v>
      </c>
      <c r="K119" s="368"/>
      <c r="L119" s="401">
        <v>0.84154816944512623</v>
      </c>
      <c r="M119" s="368"/>
      <c r="N119" s="368"/>
      <c r="O119" s="368"/>
      <c r="P119" s="400">
        <v>13.285339242995441</v>
      </c>
      <c r="Q119" s="400">
        <v>15.786784078866351</v>
      </c>
      <c r="R119" s="400">
        <v>1.0310179418430854</v>
      </c>
      <c r="T119" s="400">
        <f>AVERAGE(Q119:Q120)</f>
        <v>16.839644957987158</v>
      </c>
      <c r="U119" s="400">
        <v>2.2000000000000002</v>
      </c>
      <c r="V119" s="361">
        <f>U119/T119</f>
        <v>0.13064408456880947</v>
      </c>
      <c r="W119" s="365"/>
      <c r="X119" s="365"/>
      <c r="Y119" s="365"/>
      <c r="Z119" s="365"/>
      <c r="AA119" s="365"/>
      <c r="AB119" s="365"/>
      <c r="AC119" s="365">
        <v>15</v>
      </c>
      <c r="AD119" s="366"/>
      <c r="AE119" s="365">
        <v>190</v>
      </c>
      <c r="AF119" s="365"/>
      <c r="AG119" s="356"/>
    </row>
    <row r="120" spans="1:33" s="355" customFormat="1" x14ac:dyDescent="0.2">
      <c r="A120" s="404"/>
      <c r="B120" s="403" t="s">
        <v>1966</v>
      </c>
      <c r="C120" s="402" t="s">
        <v>1967</v>
      </c>
      <c r="D120" s="401">
        <v>39.780414240396055</v>
      </c>
      <c r="E120" s="400">
        <v>1.6453760956404897</v>
      </c>
      <c r="F120" s="401">
        <v>19.558799413439946</v>
      </c>
      <c r="G120" s="400">
        <v>1.8084466043903358</v>
      </c>
      <c r="H120" s="401">
        <v>10.707680960970151</v>
      </c>
      <c r="I120" s="400">
        <v>2.4085738846419695</v>
      </c>
      <c r="J120" s="401">
        <v>0.54746105497724484</v>
      </c>
      <c r="K120" s="368"/>
      <c r="L120" s="401">
        <v>0.8328479621067284</v>
      </c>
      <c r="M120" s="368"/>
      <c r="N120" s="368"/>
      <c r="O120" s="368"/>
      <c r="P120" s="400">
        <v>14.901737023418113</v>
      </c>
      <c r="Q120" s="400">
        <v>17.892505837107965</v>
      </c>
      <c r="R120" s="400">
        <v>1.210373648074994</v>
      </c>
      <c r="T120" s="400"/>
      <c r="U120" s="400"/>
      <c r="V120" s="361"/>
      <c r="W120" s="365"/>
      <c r="X120" s="365"/>
      <c r="Y120" s="365"/>
      <c r="Z120" s="365"/>
      <c r="AA120" s="365"/>
      <c r="AB120" s="365"/>
      <c r="AC120" s="365"/>
      <c r="AD120" s="366"/>
      <c r="AE120" s="365"/>
      <c r="AF120" s="365"/>
      <c r="AG120" s="356"/>
    </row>
    <row r="121" spans="1:33" s="355" customFormat="1" x14ac:dyDescent="0.2">
      <c r="A121" s="403" t="s">
        <v>501</v>
      </c>
      <c r="B121" s="403" t="s">
        <v>1966</v>
      </c>
      <c r="C121" s="402" t="s">
        <v>1968</v>
      </c>
      <c r="D121" s="401">
        <v>15.58721664637007</v>
      </c>
      <c r="E121" s="400">
        <v>1.6586682519636</v>
      </c>
      <c r="F121" s="401">
        <v>12.087405263681877</v>
      </c>
      <c r="G121" s="400">
        <v>1.8084886634320827</v>
      </c>
      <c r="H121" s="401">
        <v>4.0975013527958204</v>
      </c>
      <c r="I121" s="400">
        <v>2.4085801772839068</v>
      </c>
      <c r="J121" s="401">
        <v>0.33898932512069208</v>
      </c>
      <c r="K121" s="368"/>
      <c r="L121" s="401">
        <v>0.83911223960093506</v>
      </c>
      <c r="M121" s="368"/>
      <c r="N121" s="368"/>
      <c r="O121" s="368"/>
      <c r="P121" s="400">
        <v>9.8855389753419551</v>
      </c>
      <c r="Q121" s="400">
        <v>11.780949566464814</v>
      </c>
      <c r="R121" s="400">
        <v>0.78852330692611072</v>
      </c>
      <c r="T121" s="400">
        <f>AVERAGE(Q121:Q124)</f>
        <v>11.418451051600869</v>
      </c>
      <c r="U121" s="400">
        <v>0.8</v>
      </c>
      <c r="V121" s="361">
        <f>U121/T121</f>
        <v>7.0062042249402989E-2</v>
      </c>
      <c r="W121" s="365"/>
      <c r="X121" s="365"/>
      <c r="Y121" s="365"/>
      <c r="Z121" s="365"/>
      <c r="AA121" s="365"/>
      <c r="AB121" s="365"/>
      <c r="AC121" s="365">
        <v>35</v>
      </c>
      <c r="AD121" s="366"/>
      <c r="AE121" s="365">
        <v>200</v>
      </c>
      <c r="AF121" s="365"/>
      <c r="AG121" s="356"/>
    </row>
    <row r="122" spans="1:33" s="355" customFormat="1" x14ac:dyDescent="0.2">
      <c r="A122" s="403"/>
      <c r="B122" s="403" t="s">
        <v>1966</v>
      </c>
      <c r="C122" s="402" t="s">
        <v>1967</v>
      </c>
      <c r="D122" s="401">
        <v>13.38519647680269</v>
      </c>
      <c r="E122" s="400">
        <v>1.6614676700430528</v>
      </c>
      <c r="F122" s="401">
        <v>9.872487949685075</v>
      </c>
      <c r="G122" s="400">
        <v>1.8085195949727801</v>
      </c>
      <c r="H122" s="401">
        <v>3.2709593921382365</v>
      </c>
      <c r="I122" s="400">
        <v>2.4085828511558405</v>
      </c>
      <c r="J122" s="401">
        <v>0.33132067709868185</v>
      </c>
      <c r="K122" s="368"/>
      <c r="L122" s="401">
        <v>0.84513401709557789</v>
      </c>
      <c r="M122" s="368"/>
      <c r="N122" s="368"/>
      <c r="O122" s="368"/>
      <c r="P122" s="400">
        <v>10.409643729948501</v>
      </c>
      <c r="Q122" s="400">
        <v>12.317151504234451</v>
      </c>
      <c r="R122" s="400">
        <v>0.80912612028787212</v>
      </c>
      <c r="T122" s="400"/>
      <c r="U122" s="400"/>
      <c r="V122" s="361"/>
      <c r="W122" s="365"/>
      <c r="X122" s="365"/>
      <c r="Y122" s="365"/>
      <c r="Z122" s="365"/>
      <c r="AA122" s="365"/>
      <c r="AB122" s="365"/>
      <c r="AC122" s="365"/>
      <c r="AD122" s="366"/>
      <c r="AE122" s="365"/>
      <c r="AF122" s="365"/>
      <c r="AG122" s="356"/>
    </row>
    <row r="123" spans="1:33" s="355" customFormat="1" x14ac:dyDescent="0.2">
      <c r="A123" s="403"/>
      <c r="B123" s="403" t="s">
        <v>1966</v>
      </c>
      <c r="C123" s="402" t="s">
        <v>1964</v>
      </c>
      <c r="D123" s="401">
        <v>8.3597928623029159</v>
      </c>
      <c r="E123" s="400">
        <v>1.683040933346442</v>
      </c>
      <c r="F123" s="401">
        <v>6.4267715606690645</v>
      </c>
      <c r="G123" s="400">
        <v>1.8086288179456473</v>
      </c>
      <c r="H123" s="401">
        <v>3.1351439784244448</v>
      </c>
      <c r="I123" s="400">
        <v>2.4085840440279371</v>
      </c>
      <c r="J123" s="401">
        <v>0.4878256444668243</v>
      </c>
      <c r="K123" s="368"/>
      <c r="L123" s="401">
        <v>0.84972812709853551</v>
      </c>
      <c r="M123" s="368"/>
      <c r="N123" s="368"/>
      <c r="O123" s="368"/>
      <c r="P123" s="400">
        <v>9.655451037672707</v>
      </c>
      <c r="Q123" s="400">
        <v>11.362988619244621</v>
      </c>
      <c r="R123" s="400">
        <v>0.73312675874480582</v>
      </c>
      <c r="T123" s="400"/>
      <c r="U123" s="400"/>
      <c r="V123" s="361"/>
      <c r="W123" s="365"/>
      <c r="X123" s="365"/>
      <c r="Y123" s="365"/>
      <c r="Z123" s="365"/>
      <c r="AA123" s="365"/>
      <c r="AB123" s="365"/>
      <c r="AC123" s="365"/>
      <c r="AD123" s="366"/>
      <c r="AE123" s="365"/>
      <c r="AF123" s="365"/>
      <c r="AG123" s="356"/>
    </row>
    <row r="124" spans="1:33" s="355" customFormat="1" x14ac:dyDescent="0.2">
      <c r="A124" s="403"/>
      <c r="B124" s="403" t="s">
        <v>1966</v>
      </c>
      <c r="C124" s="402" t="s">
        <v>1963</v>
      </c>
      <c r="D124" s="401">
        <v>7.1891941108745403</v>
      </c>
      <c r="E124" s="400">
        <v>1.6928310924796397</v>
      </c>
      <c r="F124" s="401">
        <v>6.2066415565337296</v>
      </c>
      <c r="G124" s="400">
        <v>1.8085623171574738</v>
      </c>
      <c r="H124" s="401">
        <v>2.8269370662902835</v>
      </c>
      <c r="I124" s="400">
        <v>2.408591150826032</v>
      </c>
      <c r="J124" s="401">
        <v>0.45546968365111529</v>
      </c>
      <c r="K124" s="368"/>
      <c r="L124" s="401">
        <v>0.84775111212477228</v>
      </c>
      <c r="M124" s="368"/>
      <c r="N124" s="368"/>
      <c r="O124" s="368"/>
      <c r="P124" s="400">
        <v>8.6578400891414162</v>
      </c>
      <c r="Q124" s="400">
        <v>10.212714516459581</v>
      </c>
      <c r="R124" s="400">
        <v>0.66501818531826262</v>
      </c>
      <c r="T124" s="400"/>
      <c r="U124" s="400"/>
      <c r="V124" s="361"/>
      <c r="W124" s="365"/>
      <c r="X124" s="365"/>
      <c r="Y124" s="365"/>
      <c r="Z124" s="365"/>
      <c r="AA124" s="365"/>
      <c r="AB124" s="365"/>
      <c r="AC124" s="365"/>
      <c r="AD124" s="366"/>
      <c r="AE124" s="365"/>
      <c r="AF124" s="365"/>
      <c r="AG124" s="356"/>
    </row>
    <row r="125" spans="1:33" s="355" customFormat="1" x14ac:dyDescent="0.2">
      <c r="A125" s="403" t="s">
        <v>496</v>
      </c>
      <c r="B125" s="403" t="s">
        <v>1966</v>
      </c>
      <c r="C125" s="402" t="s">
        <v>1968</v>
      </c>
      <c r="D125" s="401">
        <v>3.1722719828203854</v>
      </c>
      <c r="E125" s="400">
        <v>1.7230733662417821</v>
      </c>
      <c r="F125" s="401">
        <v>3.0526277117257945</v>
      </c>
      <c r="G125" s="400">
        <v>1.8088273170296869</v>
      </c>
      <c r="H125" s="401">
        <v>1.0306020773389748</v>
      </c>
      <c r="I125" s="400">
        <v>2.4086863093976727</v>
      </c>
      <c r="J125" s="401">
        <v>0.33761145303772622</v>
      </c>
      <c r="K125" s="368"/>
      <c r="L125" s="401">
        <v>0.83397941434458678</v>
      </c>
      <c r="M125" s="368"/>
      <c r="N125" s="368"/>
      <c r="O125" s="368"/>
      <c r="P125" s="400">
        <v>7.9692897339883793</v>
      </c>
      <c r="Q125" s="400">
        <v>9.5557391428556269</v>
      </c>
      <c r="R125" s="400">
        <v>0.65641288544962184</v>
      </c>
      <c r="T125" s="400">
        <f>AVERAGE(Q125:Q127)</f>
        <v>9.3374735264556925</v>
      </c>
      <c r="U125" s="400">
        <v>0.8</v>
      </c>
      <c r="V125" s="361">
        <f>U125/T125</f>
        <v>8.5676280391411522E-2</v>
      </c>
      <c r="W125" s="365"/>
      <c r="X125" s="365"/>
      <c r="Y125" s="365"/>
      <c r="Z125" s="365"/>
      <c r="AA125" s="365"/>
      <c r="AB125" s="365"/>
      <c r="AC125" s="365">
        <v>50</v>
      </c>
      <c r="AD125" s="366"/>
      <c r="AE125" s="365">
        <v>205</v>
      </c>
      <c r="AF125" s="365"/>
      <c r="AG125" s="356"/>
    </row>
    <row r="126" spans="1:33" s="355" customFormat="1" x14ac:dyDescent="0.2">
      <c r="A126" s="403"/>
      <c r="B126" s="403" t="s">
        <v>1966</v>
      </c>
      <c r="C126" s="402" t="s">
        <v>1967</v>
      </c>
      <c r="D126" s="401">
        <v>4.1409912582218116</v>
      </c>
      <c r="E126" s="400">
        <v>1.7082550687961546</v>
      </c>
      <c r="F126" s="401">
        <v>3.9521741318323782</v>
      </c>
      <c r="G126" s="400">
        <v>1.808575501191426</v>
      </c>
      <c r="H126" s="401">
        <v>0.91464641491545473</v>
      </c>
      <c r="I126" s="400">
        <v>2.4086595057187141</v>
      </c>
      <c r="J126" s="401">
        <v>0.23142867303050482</v>
      </c>
      <c r="K126" s="368"/>
      <c r="L126" s="401">
        <v>0.83763231101464108</v>
      </c>
      <c r="M126" s="368"/>
      <c r="N126" s="368"/>
      <c r="O126" s="368"/>
      <c r="P126" s="400">
        <v>8.227728591447967</v>
      </c>
      <c r="Q126" s="400">
        <v>9.8226017349802941</v>
      </c>
      <c r="R126" s="400">
        <v>0.66866371997030416</v>
      </c>
      <c r="T126" s="400"/>
      <c r="U126" s="400"/>
      <c r="V126" s="361"/>
      <c r="W126" s="365"/>
      <c r="X126" s="365"/>
      <c r="Y126" s="365"/>
      <c r="Z126" s="365"/>
      <c r="AA126" s="365"/>
      <c r="AB126" s="365"/>
      <c r="AC126" s="365"/>
      <c r="AD126" s="366"/>
      <c r="AE126" s="365"/>
      <c r="AF126" s="365"/>
      <c r="AG126" s="356"/>
    </row>
    <row r="127" spans="1:33" s="355" customFormat="1" x14ac:dyDescent="0.2">
      <c r="A127" s="403"/>
      <c r="B127" s="403" t="s">
        <v>1966</v>
      </c>
      <c r="C127" s="402" t="s">
        <v>1964</v>
      </c>
      <c r="D127" s="401">
        <v>4.7962598874630435</v>
      </c>
      <c r="E127" s="400">
        <v>1.6974962561681448</v>
      </c>
      <c r="F127" s="401">
        <v>5.1635084331563776</v>
      </c>
      <c r="G127" s="400">
        <v>1.8085779815115777</v>
      </c>
      <c r="H127" s="401">
        <v>1.2710814150198817</v>
      </c>
      <c r="I127" s="400">
        <v>2.4086456849320816</v>
      </c>
      <c r="J127" s="401">
        <v>0.24616623202509</v>
      </c>
      <c r="K127" s="368"/>
      <c r="L127" s="401">
        <v>0.84206127269896036</v>
      </c>
      <c r="M127" s="368"/>
      <c r="N127" s="368"/>
      <c r="O127" s="368"/>
      <c r="P127" s="400">
        <v>7.2704241420555862</v>
      </c>
      <c r="Q127" s="400">
        <v>8.6340797015311566</v>
      </c>
      <c r="R127" s="400">
        <v>0.5782442662690952</v>
      </c>
      <c r="T127" s="400"/>
      <c r="U127" s="400"/>
      <c r="V127" s="399"/>
      <c r="W127" s="365"/>
      <c r="X127" s="365"/>
      <c r="Y127" s="365"/>
      <c r="Z127" s="365"/>
      <c r="AA127" s="365"/>
      <c r="AB127" s="365"/>
      <c r="AC127" s="365"/>
      <c r="AD127" s="366"/>
      <c r="AE127" s="365"/>
      <c r="AF127" s="365"/>
      <c r="AG127" s="356"/>
    </row>
    <row r="128" spans="1:33" x14ac:dyDescent="0.2">
      <c r="A128" s="338" t="s">
        <v>465</v>
      </c>
      <c r="B128" s="338"/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38"/>
      <c r="O128" s="338"/>
      <c r="P128" s="338"/>
      <c r="Q128" s="338"/>
      <c r="R128" s="338"/>
      <c r="S128" s="340"/>
      <c r="T128" s="338"/>
      <c r="U128" s="338"/>
      <c r="V128" s="340"/>
      <c r="W128" s="338"/>
      <c r="X128" s="338"/>
      <c r="Y128" s="338"/>
      <c r="Z128" s="339"/>
      <c r="AA128" s="339"/>
      <c r="AB128" s="339"/>
      <c r="AC128" s="338"/>
      <c r="AD128" s="338"/>
      <c r="AE128" s="338"/>
      <c r="AF128" s="337"/>
      <c r="AG128" s="336"/>
    </row>
    <row r="129" spans="1:33" x14ac:dyDescent="0.2">
      <c r="A129" s="300" t="s">
        <v>438</v>
      </c>
      <c r="B129" s="391" t="s">
        <v>844</v>
      </c>
      <c r="C129" s="388" t="s">
        <v>1968</v>
      </c>
      <c r="D129" s="390">
        <v>1.8608925592737844</v>
      </c>
      <c r="E129" s="388">
        <v>1.0417712411223115</v>
      </c>
      <c r="F129" s="390">
        <v>1.793515896366737</v>
      </c>
      <c r="G129" s="388">
        <v>1.6957950939963593</v>
      </c>
      <c r="H129" s="390">
        <v>0.33638517618110642</v>
      </c>
      <c r="I129" s="388">
        <v>1.5592983733496688</v>
      </c>
      <c r="J129" s="390">
        <v>0.19240927825712573</v>
      </c>
      <c r="K129" s="390">
        <v>1.6773876499401974</v>
      </c>
      <c r="L129" s="390"/>
      <c r="M129" s="390">
        <v>0.70718862176702102</v>
      </c>
      <c r="N129" s="390">
        <v>0.66633007470195948</v>
      </c>
      <c r="O129" s="390">
        <v>0.66633007470195948</v>
      </c>
      <c r="P129" s="388">
        <v>8.2295313898960085</v>
      </c>
      <c r="Q129" s="388">
        <v>11.687253737398684</v>
      </c>
      <c r="R129" s="388">
        <v>0.44092184570792348</v>
      </c>
      <c r="S129" s="389">
        <f>R129/Q129</f>
        <v>3.7726728247286484E-2</v>
      </c>
      <c r="T129" s="388">
        <f>AVERAGE(Q129:Q131)</f>
        <v>13.179742847078943</v>
      </c>
      <c r="U129" s="388">
        <f>2*STDEV(Q129:Q131)/SQRT(3)</f>
        <v>1.5915618868119412</v>
      </c>
      <c r="V129" s="387">
        <f>U129/T129</f>
        <v>0.12075818969143869</v>
      </c>
      <c r="W129" s="386">
        <v>1069.231609300736</v>
      </c>
      <c r="X129" s="386">
        <v>200.54110699640555</v>
      </c>
      <c r="Y129" s="386">
        <v>1116.3587694448913</v>
      </c>
      <c r="Z129" s="386">
        <v>40.416487899591019</v>
      </c>
      <c r="AA129" s="303">
        <f>AVERAGE(Z129:Z131)</f>
        <v>42.437943755819639</v>
      </c>
      <c r="AB129" s="303">
        <f>STDEV(Z129:Z131)</f>
        <v>3.5310976410248309</v>
      </c>
      <c r="AC129" s="386">
        <v>10</v>
      </c>
      <c r="AD129" s="302">
        <v>175.4</v>
      </c>
      <c r="AE129" s="301">
        <f>AVERAGE(AD129:AD131)</f>
        <v>176.29999999999998</v>
      </c>
      <c r="AF129" s="301">
        <f>STDEV(AD129:AD131)</f>
        <v>1.5588457268119831</v>
      </c>
      <c r="AG129" s="336"/>
    </row>
    <row r="130" spans="1:33" x14ac:dyDescent="0.2">
      <c r="B130" s="391" t="s">
        <v>844</v>
      </c>
      <c r="C130" s="388" t="s">
        <v>1967</v>
      </c>
      <c r="D130" s="390">
        <v>3.4039973282937805</v>
      </c>
      <c r="E130" s="388">
        <v>1.0590416409217025</v>
      </c>
      <c r="F130" s="390">
        <v>2.8874831571280115</v>
      </c>
      <c r="G130" s="388">
        <v>1.5163608217647708</v>
      </c>
      <c r="H130" s="390">
        <v>0.37580851600166337</v>
      </c>
      <c r="I130" s="388">
        <v>1.5982013399885</v>
      </c>
      <c r="J130" s="390">
        <v>0.13351853217111631</v>
      </c>
      <c r="K130" s="390">
        <v>2.1339043839691807</v>
      </c>
      <c r="L130" s="390"/>
      <c r="M130" s="390">
        <v>0.70696229650326714</v>
      </c>
      <c r="N130" s="390">
        <v>0.66607777462240803</v>
      </c>
      <c r="O130" s="390">
        <v>0.66607777462240803</v>
      </c>
      <c r="P130" s="388">
        <v>9.4729303216148804</v>
      </c>
      <c r="Q130" s="388">
        <v>13.447281727439796</v>
      </c>
      <c r="R130" s="388">
        <v>0.47726088316273524</v>
      </c>
      <c r="S130" s="389">
        <f>R130/Q130</f>
        <v>3.5491253387579622E-2</v>
      </c>
      <c r="T130" s="388"/>
      <c r="U130" s="388"/>
      <c r="V130" s="387"/>
      <c r="W130" s="386">
        <v>1353.145519930529</v>
      </c>
      <c r="X130" s="386">
        <v>176.11309992373637</v>
      </c>
      <c r="Y130" s="386">
        <v>1394.532098412607</v>
      </c>
      <c r="Z130" s="386">
        <v>40.38208763707653</v>
      </c>
      <c r="AA130" s="386"/>
      <c r="AB130" s="386"/>
      <c r="AC130" s="386">
        <v>10</v>
      </c>
      <c r="AD130" s="302">
        <v>175.4</v>
      </c>
      <c r="AG130" s="336"/>
    </row>
    <row r="131" spans="1:33" x14ac:dyDescent="0.2">
      <c r="B131" s="391" t="s">
        <v>844</v>
      </c>
      <c r="C131" s="388" t="s">
        <v>1964</v>
      </c>
      <c r="D131" s="390">
        <v>4.3315399793823275</v>
      </c>
      <c r="E131" s="388">
        <v>1.0390546421156988</v>
      </c>
      <c r="F131" s="390">
        <v>3.1361251495833713</v>
      </c>
      <c r="G131" s="388">
        <v>1.4435643547312558</v>
      </c>
      <c r="H131" s="390">
        <v>0.98945042950900575</v>
      </c>
      <c r="I131" s="388">
        <v>1.4321913050898891</v>
      </c>
      <c r="J131" s="390">
        <v>0.32366448504015327</v>
      </c>
      <c r="K131" s="390">
        <v>3.8018507032130233</v>
      </c>
      <c r="L131" s="390"/>
      <c r="M131" s="390">
        <v>0.74249191879348508</v>
      </c>
      <c r="N131" s="390">
        <v>0.70581043988575698</v>
      </c>
      <c r="O131" s="390">
        <v>0.70581043988575698</v>
      </c>
      <c r="P131" s="388">
        <v>10.642968437430724</v>
      </c>
      <c r="Q131" s="388">
        <v>14.404693076398351</v>
      </c>
      <c r="R131" s="388">
        <v>0.48054138207489044</v>
      </c>
      <c r="S131" s="389">
        <f>R131/Q131</f>
        <v>3.3360056998523825E-2</v>
      </c>
      <c r="T131" s="388"/>
      <c r="U131" s="388"/>
      <c r="V131" s="387"/>
      <c r="W131" s="386">
        <v>824.89434604387975</v>
      </c>
      <c r="X131" s="386">
        <v>260.25494075104018</v>
      </c>
      <c r="Y131" s="386">
        <v>886.05425712037413</v>
      </c>
      <c r="Z131" s="386">
        <v>46.51525573079136</v>
      </c>
      <c r="AA131" s="386"/>
      <c r="AB131" s="386"/>
      <c r="AC131" s="386">
        <v>10</v>
      </c>
      <c r="AD131" s="302">
        <v>178.1</v>
      </c>
      <c r="AG131" s="336"/>
    </row>
    <row r="132" spans="1:33" x14ac:dyDescent="0.2">
      <c r="A132" s="396" t="s">
        <v>436</v>
      </c>
      <c r="B132" s="396"/>
      <c r="C132" s="396"/>
      <c r="D132" s="396"/>
      <c r="E132" s="396"/>
      <c r="F132" s="396"/>
      <c r="G132" s="396"/>
      <c r="H132" s="396"/>
      <c r="I132" s="396"/>
      <c r="J132" s="396"/>
      <c r="K132" s="396"/>
      <c r="L132" s="396"/>
      <c r="M132" s="396"/>
      <c r="N132" s="396"/>
      <c r="O132" s="396"/>
      <c r="P132" s="396"/>
      <c r="Q132" s="396"/>
      <c r="R132" s="396"/>
      <c r="S132" s="398"/>
      <c r="T132" s="396"/>
      <c r="U132" s="396"/>
      <c r="V132" s="398"/>
      <c r="W132" s="396"/>
      <c r="X132" s="396"/>
      <c r="Y132" s="396"/>
      <c r="Z132" s="397"/>
      <c r="AA132" s="397"/>
      <c r="AB132" s="397"/>
      <c r="AC132" s="396"/>
      <c r="AD132" s="396"/>
      <c r="AE132" s="396"/>
      <c r="AF132" s="395"/>
      <c r="AG132" s="336"/>
    </row>
    <row r="133" spans="1:33" s="355" customFormat="1" x14ac:dyDescent="0.2">
      <c r="A133" s="370" t="s">
        <v>432</v>
      </c>
      <c r="B133" s="370" t="s">
        <v>1966</v>
      </c>
      <c r="C133" s="369" t="s">
        <v>1968</v>
      </c>
      <c r="D133" s="368">
        <v>1.5303228596135598</v>
      </c>
      <c r="E133" s="367">
        <v>1.8160988441949484</v>
      </c>
      <c r="F133" s="368">
        <v>3.7257608384924077</v>
      </c>
      <c r="G133" s="367">
        <v>1.8090072887881634</v>
      </c>
      <c r="H133" s="368">
        <v>2.0631700768410202</v>
      </c>
      <c r="I133" s="367">
        <v>2.4085974694594161</v>
      </c>
      <c r="J133" s="368">
        <v>0.55375805540858647</v>
      </c>
      <c r="K133" s="368"/>
      <c r="L133" s="368">
        <v>0.84563727392795141</v>
      </c>
      <c r="M133" s="368"/>
      <c r="N133" s="368"/>
      <c r="O133" s="368"/>
      <c r="P133" s="367">
        <v>3.0076897308909847</v>
      </c>
      <c r="Q133" s="367">
        <v>3.556713763243176</v>
      </c>
      <c r="R133" s="367">
        <v>0.23701215071641088</v>
      </c>
      <c r="S133" s="361">
        <f>R133/Q133</f>
        <v>6.6637960345814345E-2</v>
      </c>
      <c r="T133" s="367">
        <f>AVERAGE(Q133:Q136)</f>
        <v>3.7394139953620416</v>
      </c>
      <c r="U133" s="367">
        <f>2*STDEV(Q133:Q136)/SQRT(3)</f>
        <v>0.27891230090319058</v>
      </c>
      <c r="V133" s="361">
        <f>U133/T133</f>
        <v>7.4587168269981005E-2</v>
      </c>
      <c r="W133" s="365"/>
      <c r="X133" s="365"/>
      <c r="Y133" s="365"/>
      <c r="Z133" s="365">
        <v>80</v>
      </c>
      <c r="AA133" s="365"/>
      <c r="AB133" s="365"/>
      <c r="AC133" s="365">
        <v>60</v>
      </c>
      <c r="AD133" s="366">
        <v>207.5</v>
      </c>
      <c r="AE133" s="365">
        <v>207.5</v>
      </c>
      <c r="AF133" s="365"/>
      <c r="AG133" s="356"/>
    </row>
    <row r="134" spans="1:33" s="355" customFormat="1" x14ac:dyDescent="0.2">
      <c r="A134" s="370"/>
      <c r="B134" s="370" t="s">
        <v>1966</v>
      </c>
      <c r="C134" s="369" t="s">
        <v>1967</v>
      </c>
      <c r="D134" s="368">
        <v>2.0262328269498449</v>
      </c>
      <c r="E134" s="367">
        <v>1.775668354274865</v>
      </c>
      <c r="F134" s="368">
        <v>4.5015255328663191</v>
      </c>
      <c r="G134" s="367">
        <v>1.8087987225889179</v>
      </c>
      <c r="H134" s="368">
        <v>2.5132291419233752</v>
      </c>
      <c r="I134" s="367">
        <v>2.4085927646433052</v>
      </c>
      <c r="J134" s="368">
        <v>0.55830609502798745</v>
      </c>
      <c r="K134" s="368"/>
      <c r="L134" s="368">
        <v>0.84722705849156865</v>
      </c>
      <c r="M134" s="368"/>
      <c r="N134" s="368"/>
      <c r="O134" s="368"/>
      <c r="P134" s="367">
        <v>3.2920711703836565</v>
      </c>
      <c r="Q134" s="367">
        <v>3.8857011675771664</v>
      </c>
      <c r="R134" s="367">
        <v>0.25588378320987826</v>
      </c>
      <c r="S134" s="361">
        <f>R134/Q134</f>
        <v>6.5852666526445294E-2</v>
      </c>
      <c r="T134" s="367"/>
      <c r="U134" s="367"/>
      <c r="V134" s="361"/>
      <c r="W134" s="365"/>
      <c r="X134" s="365"/>
      <c r="Y134" s="365"/>
      <c r="Z134" s="365"/>
      <c r="AA134" s="365"/>
      <c r="AB134" s="365"/>
      <c r="AC134" s="365"/>
      <c r="AD134" s="366"/>
      <c r="AE134" s="365"/>
      <c r="AF134" s="365"/>
      <c r="AG134" s="356"/>
    </row>
    <row r="135" spans="1:33" s="355" customFormat="1" x14ac:dyDescent="0.2">
      <c r="A135" s="370"/>
      <c r="B135" s="370" t="s">
        <v>1966</v>
      </c>
      <c r="C135" s="369" t="s">
        <v>1964</v>
      </c>
      <c r="D135" s="368">
        <v>2.3782905490878963</v>
      </c>
      <c r="E135" s="367">
        <v>1.7666809358420539</v>
      </c>
      <c r="F135" s="368">
        <v>5.1553827142105799</v>
      </c>
      <c r="G135" s="367">
        <v>1.8087409050745855</v>
      </c>
      <c r="H135" s="368">
        <v>3.0507412234670745</v>
      </c>
      <c r="I135" s="367">
        <v>2.4085857550783913</v>
      </c>
      <c r="J135" s="368">
        <v>0.59175843823540863</v>
      </c>
      <c r="K135" s="368"/>
      <c r="L135" s="368">
        <v>0.83724272758731466</v>
      </c>
      <c r="M135" s="368"/>
      <c r="N135" s="368"/>
      <c r="O135" s="368"/>
      <c r="P135" s="367">
        <v>3.3507714667552406</v>
      </c>
      <c r="Q135" s="367">
        <v>4.0021505787349989</v>
      </c>
      <c r="R135" s="367">
        <v>0.27137466669548749</v>
      </c>
      <c r="S135" s="361">
        <f>R135/Q135</f>
        <v>6.7807210487633301E-2</v>
      </c>
      <c r="T135" s="367"/>
      <c r="U135" s="367"/>
      <c r="V135" s="361"/>
      <c r="W135" s="365"/>
      <c r="X135" s="365"/>
      <c r="Y135" s="365"/>
      <c r="Z135" s="365"/>
      <c r="AA135" s="365"/>
      <c r="AB135" s="365"/>
      <c r="AC135" s="365"/>
      <c r="AD135" s="366"/>
      <c r="AE135" s="365"/>
      <c r="AF135" s="365"/>
      <c r="AG135" s="356"/>
    </row>
    <row r="136" spans="1:33" s="355" customFormat="1" x14ac:dyDescent="0.2">
      <c r="A136" s="370"/>
      <c r="B136" s="370" t="s">
        <v>1966</v>
      </c>
      <c r="C136" s="369" t="s">
        <v>1963</v>
      </c>
      <c r="D136" s="368">
        <v>2.0081498798641428</v>
      </c>
      <c r="E136" s="367">
        <v>1.8485341136066979</v>
      </c>
      <c r="F136" s="368">
        <v>4.9990149015464782</v>
      </c>
      <c r="G136" s="367">
        <v>1.8086028140488819</v>
      </c>
      <c r="H136" s="368">
        <v>2.7739338313264925</v>
      </c>
      <c r="I136" s="367">
        <v>2.4085955348715626</v>
      </c>
      <c r="J136" s="368">
        <v>0.55489609172166254</v>
      </c>
      <c r="K136" s="368"/>
      <c r="L136" s="368">
        <v>0.83714687971244495</v>
      </c>
      <c r="M136" s="368"/>
      <c r="N136" s="368"/>
      <c r="O136" s="368"/>
      <c r="P136" s="367">
        <v>2.9409727266925976</v>
      </c>
      <c r="Q136" s="367">
        <v>3.5130904718928231</v>
      </c>
      <c r="R136" s="367">
        <v>0.24160950676111073</v>
      </c>
      <c r="S136" s="361">
        <f>R136/Q136</f>
        <v>6.8774063376436073E-2</v>
      </c>
      <c r="T136" s="367"/>
      <c r="U136" s="367"/>
      <c r="V136" s="361"/>
      <c r="W136" s="365"/>
      <c r="X136" s="365"/>
      <c r="Y136" s="365"/>
      <c r="Z136" s="365"/>
      <c r="AA136" s="365"/>
      <c r="AB136" s="365"/>
      <c r="AC136" s="365"/>
      <c r="AD136" s="366"/>
      <c r="AE136" s="365"/>
      <c r="AF136" s="365"/>
      <c r="AG136" s="356"/>
    </row>
    <row r="137" spans="1:33" s="355" customFormat="1" x14ac:dyDescent="0.2">
      <c r="A137" s="394" t="s">
        <v>412</v>
      </c>
      <c r="B137" s="370" t="s">
        <v>1966</v>
      </c>
      <c r="C137" s="369" t="s">
        <v>1968</v>
      </c>
      <c r="D137" s="368">
        <v>0.72051603981573742</v>
      </c>
      <c r="E137" s="367">
        <v>1.9854578336577575</v>
      </c>
      <c r="F137" s="368">
        <v>3.0911108463944879</v>
      </c>
      <c r="G137" s="367">
        <v>1.8088067473563711</v>
      </c>
      <c r="H137" s="368">
        <v>0.53095428573049253</v>
      </c>
      <c r="I137" s="367">
        <v>2.4090120845148362</v>
      </c>
      <c r="J137" s="368">
        <v>0.1717681157729444</v>
      </c>
      <c r="K137" s="368"/>
      <c r="L137" s="368">
        <v>0.81126224342942699</v>
      </c>
      <c r="M137" s="368"/>
      <c r="N137" s="368"/>
      <c r="O137" s="368"/>
      <c r="P137" s="367">
        <v>1.8563010750322326</v>
      </c>
      <c r="Q137" s="367">
        <v>2.2881640185609293</v>
      </c>
      <c r="R137" s="367">
        <v>0.1758199908951886</v>
      </c>
      <c r="S137" s="361">
        <f>R137/Q137</f>
        <v>7.6838893308778272E-2</v>
      </c>
      <c r="T137" s="367">
        <f>AVERAGE(Q137:Q139)</f>
        <v>2.7059607444601661</v>
      </c>
      <c r="U137" s="367">
        <f>2*STDEV(Q137:Q139)/SQRT(3)</f>
        <v>0.45903769138877859</v>
      </c>
      <c r="V137" s="361">
        <f>U137/T137</f>
        <v>0.16963944962193298</v>
      </c>
      <c r="W137" s="365"/>
      <c r="X137" s="365"/>
      <c r="Y137" s="365"/>
      <c r="Z137" s="393">
        <v>66</v>
      </c>
      <c r="AA137" s="393"/>
      <c r="AB137" s="393"/>
      <c r="AC137" s="393">
        <v>60</v>
      </c>
      <c r="AD137" s="366">
        <v>203.3</v>
      </c>
      <c r="AE137" s="365">
        <v>203.3</v>
      </c>
      <c r="AF137" s="365"/>
      <c r="AG137" s="356"/>
    </row>
    <row r="138" spans="1:33" s="355" customFormat="1" x14ac:dyDescent="0.2">
      <c r="A138" s="392"/>
      <c r="B138" s="370" t="s">
        <v>1966</v>
      </c>
      <c r="C138" s="369" t="s">
        <v>1967</v>
      </c>
      <c r="D138" s="368">
        <v>1.7900362665169809</v>
      </c>
      <c r="E138" s="367">
        <v>1.796478155737615</v>
      </c>
      <c r="F138" s="368">
        <v>5.7263321533448694</v>
      </c>
      <c r="G138" s="367">
        <v>1.8085427165137589</v>
      </c>
      <c r="H138" s="368">
        <v>1.0990590015009529</v>
      </c>
      <c r="I138" s="367">
        <v>2.408667317556433</v>
      </c>
      <c r="J138" s="368">
        <v>0.19193071098032094</v>
      </c>
      <c r="K138" s="368"/>
      <c r="L138" s="368">
        <v>0.80465032607466647</v>
      </c>
      <c r="M138" s="368"/>
      <c r="N138" s="368"/>
      <c r="O138" s="368"/>
      <c r="P138" s="367">
        <v>2.4779561072387861</v>
      </c>
      <c r="Q138" s="367">
        <v>3.0795440291772747</v>
      </c>
      <c r="R138" s="367">
        <v>0.23528264059029549</v>
      </c>
      <c r="S138" s="361">
        <f>R138/Q138</f>
        <v>7.6401778432488646E-2</v>
      </c>
      <c r="T138" s="367"/>
      <c r="U138" s="367"/>
      <c r="V138" s="361"/>
      <c r="W138" s="365"/>
      <c r="X138" s="365"/>
      <c r="Y138" s="365"/>
      <c r="Z138" s="365"/>
      <c r="AA138" s="365"/>
      <c r="AB138" s="365"/>
      <c r="AC138" s="365"/>
      <c r="AD138" s="366"/>
      <c r="AE138" s="365"/>
      <c r="AF138" s="365"/>
      <c r="AG138" s="356"/>
    </row>
    <row r="139" spans="1:33" s="355" customFormat="1" x14ac:dyDescent="0.2">
      <c r="A139" s="392"/>
      <c r="B139" s="370" t="s">
        <v>1966</v>
      </c>
      <c r="C139" s="369" t="s">
        <v>1964</v>
      </c>
      <c r="D139" s="368">
        <v>1.5985890694379263</v>
      </c>
      <c r="E139" s="367">
        <v>1.8052538849698225</v>
      </c>
      <c r="F139" s="368">
        <v>5.600319300141579</v>
      </c>
      <c r="G139" s="367">
        <v>1.8085503222146484</v>
      </c>
      <c r="H139" s="368">
        <v>1.2319387414097478</v>
      </c>
      <c r="I139" s="367">
        <v>2.4086509346368232</v>
      </c>
      <c r="J139" s="368">
        <v>0.21997651837076571</v>
      </c>
      <c r="K139" s="368"/>
      <c r="L139" s="368">
        <v>0.81756424424506624</v>
      </c>
      <c r="M139" s="368"/>
      <c r="N139" s="368"/>
      <c r="O139" s="368"/>
      <c r="P139" s="367">
        <v>2.2484440796269327</v>
      </c>
      <c r="Q139" s="367">
        <v>2.7501741856422943</v>
      </c>
      <c r="R139" s="367">
        <v>0.20206068121599702</v>
      </c>
      <c r="S139" s="361">
        <f>R139/Q139</f>
        <v>7.3471957620315748E-2</v>
      </c>
      <c r="T139" s="367"/>
      <c r="U139" s="367"/>
      <c r="V139" s="361"/>
      <c r="W139" s="365"/>
      <c r="X139" s="365"/>
      <c r="Y139" s="365"/>
      <c r="Z139" s="365"/>
      <c r="AA139" s="365"/>
      <c r="AB139" s="365"/>
      <c r="AC139" s="365"/>
      <c r="AD139" s="366"/>
      <c r="AE139" s="365"/>
      <c r="AF139" s="365"/>
      <c r="AG139" s="356"/>
    </row>
    <row r="140" spans="1:33" s="355" customFormat="1" x14ac:dyDescent="0.2">
      <c r="A140" s="370" t="s">
        <v>306</v>
      </c>
      <c r="B140" s="370" t="s">
        <v>1966</v>
      </c>
      <c r="C140" s="369" t="s">
        <v>1964</v>
      </c>
      <c r="D140" s="368">
        <v>3.8820390403810165</v>
      </c>
      <c r="E140" s="367">
        <v>1.7371495645092363</v>
      </c>
      <c r="F140" s="368">
        <v>13.473898841068831</v>
      </c>
      <c r="G140" s="367">
        <v>1.8084702732366593</v>
      </c>
      <c r="H140" s="368">
        <v>2.0121421397526627</v>
      </c>
      <c r="I140" s="367">
        <v>2.408596035853817</v>
      </c>
      <c r="J140" s="368">
        <v>0.14933629556573452</v>
      </c>
      <c r="K140" s="368"/>
      <c r="L140" s="368">
        <v>0.82151398141339715</v>
      </c>
      <c r="M140" s="368"/>
      <c r="N140" s="368"/>
      <c r="O140" s="368"/>
      <c r="P140" s="367">
        <v>2.3063941385242246</v>
      </c>
      <c r="Q140" s="367">
        <v>2.8074922529694786</v>
      </c>
      <c r="R140" s="367">
        <v>0.20257008090545195</v>
      </c>
      <c r="S140" s="361">
        <f>R140/Q140</f>
        <v>7.2153389093485121E-2</v>
      </c>
      <c r="T140" s="367">
        <f>AVERAGE(Q140:Q141)</f>
        <v>2.9723555891105979</v>
      </c>
      <c r="U140" s="367">
        <f>2*STDEV(Q140:Q141)/SQRT(2)</f>
        <v>0.32972667228223868</v>
      </c>
      <c r="V140" s="361">
        <f>U140/T140</f>
        <v>0.11093109905497579</v>
      </c>
      <c r="W140" s="365" t="s">
        <v>1989</v>
      </c>
      <c r="X140" s="365"/>
      <c r="Y140" s="365"/>
      <c r="Z140" s="365">
        <v>74</v>
      </c>
      <c r="AA140" s="365"/>
      <c r="AB140" s="365"/>
      <c r="AC140" s="365">
        <v>60</v>
      </c>
      <c r="AD140" s="366">
        <v>205.8</v>
      </c>
      <c r="AE140" s="365">
        <v>205.8</v>
      </c>
      <c r="AF140" s="365"/>
      <c r="AG140" s="356"/>
    </row>
    <row r="141" spans="1:33" s="355" customFormat="1" x14ac:dyDescent="0.2">
      <c r="A141" s="370"/>
      <c r="B141" s="370" t="s">
        <v>1966</v>
      </c>
      <c r="C141" s="369" t="s">
        <v>1963</v>
      </c>
      <c r="D141" s="368">
        <v>5.8054038456426156</v>
      </c>
      <c r="E141" s="367">
        <v>1.7043801065945077</v>
      </c>
      <c r="F141" s="368">
        <v>17.444793286596013</v>
      </c>
      <c r="G141" s="367">
        <v>1.808457443766504</v>
      </c>
      <c r="H141" s="368">
        <v>3.3087520142305182</v>
      </c>
      <c r="I141" s="367">
        <v>2.4085803872570053</v>
      </c>
      <c r="J141" s="368">
        <v>0.18966988945480087</v>
      </c>
      <c r="K141" s="368"/>
      <c r="L141" s="368">
        <v>0.84131844055964666</v>
      </c>
      <c r="M141" s="368"/>
      <c r="N141" s="368"/>
      <c r="O141" s="368"/>
      <c r="P141" s="367">
        <v>2.6394001338869857</v>
      </c>
      <c r="Q141" s="367">
        <v>3.1372189252517173</v>
      </c>
      <c r="R141" s="367">
        <v>0.21140565652245399</v>
      </c>
      <c r="S141" s="361">
        <f>R141/Q141</f>
        <v>6.7386325774345404E-2</v>
      </c>
      <c r="T141" s="367"/>
      <c r="U141" s="367"/>
      <c r="V141" s="361"/>
      <c r="W141" s="365"/>
      <c r="X141" s="365"/>
      <c r="Y141" s="365"/>
      <c r="Z141" s="365"/>
      <c r="AA141" s="365"/>
      <c r="AB141" s="365"/>
      <c r="AC141" s="365"/>
      <c r="AD141" s="366"/>
      <c r="AE141" s="365"/>
      <c r="AF141" s="365"/>
      <c r="AG141" s="356"/>
    </row>
    <row r="142" spans="1:33" s="355" customFormat="1" x14ac:dyDescent="0.2">
      <c r="A142" s="370" t="s">
        <v>296</v>
      </c>
      <c r="B142" s="370" t="s">
        <v>1966</v>
      </c>
      <c r="C142" s="369" t="s">
        <v>1968</v>
      </c>
      <c r="D142" s="368">
        <v>9.0523992961703534</v>
      </c>
      <c r="E142" s="367">
        <v>1.6697128708161872</v>
      </c>
      <c r="F142" s="368">
        <v>19.641837392924927</v>
      </c>
      <c r="G142" s="367">
        <v>1.8084477300268107</v>
      </c>
      <c r="H142" s="368">
        <v>2.6096792370454831</v>
      </c>
      <c r="I142" s="367">
        <v>2.408592296774775</v>
      </c>
      <c r="J142" s="368">
        <v>0.13286329505942762</v>
      </c>
      <c r="K142" s="368"/>
      <c r="L142" s="368">
        <v>0.86286010112572786</v>
      </c>
      <c r="M142" s="368"/>
      <c r="N142" s="368"/>
      <c r="O142" s="368"/>
      <c r="P142" s="367">
        <v>3.702746958683313</v>
      </c>
      <c r="Q142" s="367">
        <v>4.2912483192264137</v>
      </c>
      <c r="R142" s="367">
        <v>0.26962073159560085</v>
      </c>
      <c r="S142" s="361">
        <f>R142/Q142</f>
        <v>6.2830372781644467E-2</v>
      </c>
      <c r="T142" s="367">
        <f>AVERAGE(Q142:Q144)</f>
        <v>4.4454080529574371</v>
      </c>
      <c r="U142" s="367">
        <f>2*STDEV(Q142:Q144)/SQRT(3)</f>
        <v>0.2975190826636574</v>
      </c>
      <c r="V142" s="361">
        <f>U142/T142</f>
        <v>6.692728296690878E-2</v>
      </c>
      <c r="W142" s="365"/>
      <c r="X142" s="365"/>
      <c r="Y142" s="365"/>
      <c r="Z142" s="365">
        <v>85</v>
      </c>
      <c r="AA142" s="365"/>
      <c r="AB142" s="365"/>
      <c r="AC142" s="365">
        <v>60</v>
      </c>
      <c r="AD142" s="366">
        <v>208.8</v>
      </c>
      <c r="AE142" s="365">
        <v>208.8</v>
      </c>
      <c r="AF142" s="365"/>
      <c r="AG142" s="356"/>
    </row>
    <row r="143" spans="1:33" s="355" customFormat="1" x14ac:dyDescent="0.2">
      <c r="A143" s="370"/>
      <c r="B143" s="370" t="s">
        <v>1966</v>
      </c>
      <c r="C143" s="369" t="s">
        <v>1967</v>
      </c>
      <c r="D143" s="368">
        <v>4.1904017469776651</v>
      </c>
      <c r="E143" s="367">
        <v>1.728532773735993</v>
      </c>
      <c r="F143" s="368">
        <v>9.0557872566455089</v>
      </c>
      <c r="G143" s="367">
        <v>1.8084601905944118</v>
      </c>
      <c r="H143" s="368">
        <v>2.022548146932412</v>
      </c>
      <c r="I143" s="367">
        <v>2.4085902553071223</v>
      </c>
      <c r="J143" s="368">
        <v>0.22334316052402656</v>
      </c>
      <c r="K143" s="368"/>
      <c r="L143" s="368">
        <v>0.84649716097322703</v>
      </c>
      <c r="M143" s="368"/>
      <c r="N143" s="368"/>
      <c r="O143" s="368"/>
      <c r="P143" s="367">
        <v>3.6417280146175535</v>
      </c>
      <c r="Q143" s="367">
        <v>4.3021148593465091</v>
      </c>
      <c r="R143" s="367">
        <v>0.28580199866129025</v>
      </c>
      <c r="S143" s="361">
        <f>R143/Q143</f>
        <v>6.6432907536249169E-2</v>
      </c>
      <c r="T143" s="367"/>
      <c r="U143" s="367"/>
      <c r="V143" s="361"/>
      <c r="W143" s="365"/>
      <c r="X143" s="365"/>
      <c r="Y143" s="365"/>
      <c r="Z143" s="365"/>
      <c r="AA143" s="365"/>
      <c r="AB143" s="365"/>
      <c r="AC143" s="365"/>
      <c r="AD143" s="366"/>
      <c r="AE143" s="365"/>
      <c r="AF143" s="365"/>
      <c r="AG143" s="356"/>
    </row>
    <row r="144" spans="1:33" s="355" customFormat="1" x14ac:dyDescent="0.2">
      <c r="A144" s="370"/>
      <c r="B144" s="370" t="s">
        <v>1966</v>
      </c>
      <c r="C144" s="369" t="s">
        <v>1964</v>
      </c>
      <c r="D144" s="368">
        <v>9.0292737235530733</v>
      </c>
      <c r="E144" s="367">
        <v>1.6713308223932573</v>
      </c>
      <c r="F144" s="368">
        <v>18.047106884487054</v>
      </c>
      <c r="G144" s="367">
        <v>1.8084483478914191</v>
      </c>
      <c r="H144" s="368">
        <v>2.3383519173661957</v>
      </c>
      <c r="I144" s="367">
        <v>2.408592796929022</v>
      </c>
      <c r="J144" s="368">
        <v>0.12956935049662713</v>
      </c>
      <c r="K144" s="368"/>
      <c r="L144" s="368">
        <v>0.8481508825323214</v>
      </c>
      <c r="M144" s="368"/>
      <c r="N144" s="368"/>
      <c r="O144" s="368"/>
      <c r="P144" s="367">
        <v>4.0226617261690389</v>
      </c>
      <c r="Q144" s="367">
        <v>4.7428609802993904</v>
      </c>
      <c r="R144" s="367">
        <v>0.31223962647487608</v>
      </c>
      <c r="S144" s="361">
        <f>R144/Q144</f>
        <v>6.5833602918541817E-2</v>
      </c>
      <c r="T144" s="367"/>
      <c r="U144" s="367"/>
      <c r="V144" s="361"/>
      <c r="W144" s="365"/>
      <c r="X144" s="365"/>
      <c r="Y144" s="365"/>
      <c r="Z144" s="365"/>
      <c r="AA144" s="365"/>
      <c r="AB144" s="365"/>
      <c r="AC144" s="365"/>
      <c r="AD144" s="366"/>
      <c r="AE144" s="365"/>
      <c r="AF144" s="365"/>
      <c r="AG144" s="356"/>
    </row>
    <row r="145" spans="1:33" s="355" customFormat="1" x14ac:dyDescent="0.2">
      <c r="A145" s="370" t="s">
        <v>294</v>
      </c>
      <c r="B145" s="370" t="s">
        <v>1966</v>
      </c>
      <c r="C145" s="369" t="s">
        <v>1968</v>
      </c>
      <c r="D145" s="368">
        <v>0.53430292787426992</v>
      </c>
      <c r="E145" s="367">
        <v>2.5540833109857326</v>
      </c>
      <c r="F145" s="368">
        <v>1.2907032981257696</v>
      </c>
      <c r="G145" s="367">
        <v>1.8116557980799566</v>
      </c>
      <c r="H145" s="368">
        <v>0.59898533605120086</v>
      </c>
      <c r="I145" s="367">
        <v>2.4091437259714721</v>
      </c>
      <c r="J145" s="368">
        <v>0.46407670680084845</v>
      </c>
      <c r="K145" s="368"/>
      <c r="L145" s="368">
        <v>0.81450099807319309</v>
      </c>
      <c r="M145" s="368"/>
      <c r="N145" s="368"/>
      <c r="O145" s="368"/>
      <c r="P145" s="367">
        <v>3.0901640226192053</v>
      </c>
      <c r="Q145" s="367">
        <v>3.7939352191456925</v>
      </c>
      <c r="R145" s="367">
        <v>0.31088473552776213</v>
      </c>
      <c r="S145" s="361">
        <f>R145/Q145</f>
        <v>8.1942552408094699E-2</v>
      </c>
      <c r="T145" s="367">
        <f>AVERAGE(Q145:Q147)</f>
        <v>3.0290186823446401</v>
      </c>
      <c r="U145" s="367">
        <f>2*STDEV(Q145:Q147)/SQRT(3)</f>
        <v>1.7496038860878018</v>
      </c>
      <c r="V145" s="361">
        <f>U145/T145</f>
        <v>0.57761409537873987</v>
      </c>
      <c r="W145" s="365"/>
      <c r="X145" s="365"/>
      <c r="Y145" s="365"/>
      <c r="Z145" s="365">
        <v>66</v>
      </c>
      <c r="AA145" s="365"/>
      <c r="AB145" s="365"/>
      <c r="AC145" s="365">
        <v>60</v>
      </c>
      <c r="AD145" s="366">
        <v>203.3</v>
      </c>
      <c r="AE145" s="365">
        <v>203.3</v>
      </c>
      <c r="AF145" s="365"/>
      <c r="AG145" s="356"/>
    </row>
    <row r="146" spans="1:33" s="355" customFormat="1" x14ac:dyDescent="0.2">
      <c r="A146" s="370"/>
      <c r="B146" s="370" t="s">
        <v>1966</v>
      </c>
      <c r="C146" s="369" t="s">
        <v>1967</v>
      </c>
      <c r="D146" s="368">
        <v>0.46440122907113157</v>
      </c>
      <c r="E146" s="367">
        <v>2.7861579041342841</v>
      </c>
      <c r="F146" s="368">
        <v>1.1193832948361142</v>
      </c>
      <c r="G146" s="367">
        <v>1.8125219555145085</v>
      </c>
      <c r="H146" s="368">
        <v>0.24696900524402071</v>
      </c>
      <c r="I146" s="367">
        <v>2.4116851444257099</v>
      </c>
      <c r="J146" s="368">
        <v>0.22062952554618814</v>
      </c>
      <c r="K146" s="368"/>
      <c r="L146" s="368">
        <v>0.81487825071400777</v>
      </c>
      <c r="M146" s="368"/>
      <c r="N146" s="368"/>
      <c r="O146" s="368"/>
      <c r="P146" s="367">
        <v>3.2670773654449232</v>
      </c>
      <c r="Q146" s="367">
        <v>4.0092828132083094</v>
      </c>
      <c r="R146" s="367">
        <v>0.34238801649417344</v>
      </c>
      <c r="S146" s="361">
        <f>R146/Q146</f>
        <v>8.5398818802754309E-2</v>
      </c>
      <c r="T146" s="367"/>
      <c r="U146" s="367"/>
      <c r="V146" s="361"/>
      <c r="W146" s="365"/>
      <c r="X146" s="365"/>
      <c r="Y146" s="365"/>
      <c r="Z146" s="365"/>
      <c r="AA146" s="365"/>
      <c r="AB146" s="365"/>
      <c r="AC146" s="365"/>
      <c r="AD146" s="366"/>
      <c r="AE146" s="365"/>
      <c r="AF146" s="365"/>
      <c r="AG146" s="356"/>
    </row>
    <row r="147" spans="1:33" s="355" customFormat="1" x14ac:dyDescent="0.2">
      <c r="A147" s="370"/>
      <c r="B147" s="370" t="s">
        <v>1966</v>
      </c>
      <c r="C147" s="369" t="s">
        <v>1964</v>
      </c>
      <c r="D147" s="368">
        <v>0.14368054083753612</v>
      </c>
      <c r="E147" s="367">
        <v>3.9946737266241739</v>
      </c>
      <c r="F147" s="368">
        <v>1.071347681379758</v>
      </c>
      <c r="G147" s="367">
        <v>1.8131229950846275</v>
      </c>
      <c r="H147" s="368">
        <v>0.3332720426041994</v>
      </c>
      <c r="I147" s="367">
        <v>2.4103878378340915</v>
      </c>
      <c r="J147" s="368">
        <v>0.31107739195831169</v>
      </c>
      <c r="K147" s="368"/>
      <c r="L147" s="368">
        <v>0.80633231444459896</v>
      </c>
      <c r="M147" s="368"/>
      <c r="N147" s="368"/>
      <c r="O147" s="368"/>
      <c r="P147" s="367">
        <v>1.0352000777488177</v>
      </c>
      <c r="Q147" s="367">
        <v>1.2838380146799184</v>
      </c>
      <c r="R147" s="367">
        <v>0.13357250399440659</v>
      </c>
      <c r="S147" s="361">
        <f>R147/Q147</f>
        <v>0.10404155545098762</v>
      </c>
      <c r="T147" s="367"/>
      <c r="U147" s="367"/>
      <c r="V147" s="361"/>
      <c r="W147" s="365"/>
      <c r="X147" s="365"/>
      <c r="Y147" s="365"/>
      <c r="Z147" s="365"/>
      <c r="AA147" s="365"/>
      <c r="AB147" s="365"/>
      <c r="AC147" s="365"/>
      <c r="AD147" s="366"/>
      <c r="AE147" s="365"/>
      <c r="AF147" s="365"/>
      <c r="AG147" s="356"/>
    </row>
    <row r="148" spans="1:33" x14ac:dyDescent="0.2">
      <c r="A148" s="391" t="s">
        <v>228</v>
      </c>
      <c r="B148" s="391" t="s">
        <v>844</v>
      </c>
      <c r="C148" s="312" t="s">
        <v>1968</v>
      </c>
      <c r="D148" s="390">
        <v>1.0538982349770962</v>
      </c>
      <c r="E148" s="388">
        <v>1.0573911547984762</v>
      </c>
      <c r="F148" s="390">
        <v>3.026620672286557</v>
      </c>
      <c r="G148" s="388">
        <v>1.4382120701393091</v>
      </c>
      <c r="H148" s="390">
        <v>0.96987910228388741</v>
      </c>
      <c r="I148" s="388">
        <v>1.4304770512008671</v>
      </c>
      <c r="J148" s="390">
        <v>0.32874109659098</v>
      </c>
      <c r="K148" s="390">
        <v>2.8035580519000924</v>
      </c>
      <c r="L148" s="390"/>
      <c r="M148" s="390">
        <v>0.73055601301695783</v>
      </c>
      <c r="N148" s="390">
        <v>0.69243489233931232</v>
      </c>
      <c r="O148" s="390">
        <v>0.69243489233931232</v>
      </c>
      <c r="P148" s="388">
        <v>2.6821754707128282</v>
      </c>
      <c r="Q148" s="388">
        <v>3.6916565025619024</v>
      </c>
      <c r="R148" s="388">
        <v>0.12356025375872352</v>
      </c>
      <c r="S148" s="389">
        <f>R148/Q148</f>
        <v>3.3470138316762758E-2</v>
      </c>
      <c r="T148" s="388">
        <f>AVERAGE(Q148:Q150)</f>
        <v>3.4318623499177492</v>
      </c>
      <c r="U148" s="388">
        <f>2*STDEV(Q148:Q150)/SQRT(3)</f>
        <v>0.2804513117721163</v>
      </c>
      <c r="V148" s="387">
        <f>U148/T148</f>
        <v>8.1719860290677987E-2</v>
      </c>
      <c r="W148" s="386">
        <v>1079.5641168319255</v>
      </c>
      <c r="X148" s="386">
        <v>345.94578900428274</v>
      </c>
      <c r="Y148" s="386">
        <v>1160.8613772479318</v>
      </c>
      <c r="Z148" s="386">
        <v>44.276031151480325</v>
      </c>
      <c r="AA148" s="303">
        <f>AVERAGE(Z148:Z150)</f>
        <v>46.339184759916776</v>
      </c>
      <c r="AB148" s="303">
        <f>STDEV(Z148:Z150)</f>
        <v>5.0172543554566476</v>
      </c>
      <c r="AC148" s="386">
        <v>60</v>
      </c>
      <c r="AD148" s="302">
        <v>195</v>
      </c>
      <c r="AE148" s="301">
        <f>AVERAGE(AD148:AD150)</f>
        <v>195.83333333333334</v>
      </c>
      <c r="AF148" s="301">
        <f>STDEV(AD148:AD150)</f>
        <v>2.1733231083604161</v>
      </c>
      <c r="AG148" s="336"/>
    </row>
    <row r="149" spans="1:33" x14ac:dyDescent="0.2">
      <c r="A149" s="391"/>
      <c r="B149" s="391" t="s">
        <v>844</v>
      </c>
      <c r="C149" s="312" t="s">
        <v>1967</v>
      </c>
      <c r="D149" s="390">
        <v>0.99422996593457247</v>
      </c>
      <c r="E149" s="388">
        <v>1.1001917237698389</v>
      </c>
      <c r="F149" s="390">
        <v>3.3249511768871454</v>
      </c>
      <c r="G149" s="388">
        <v>1.4268436911850044</v>
      </c>
      <c r="H149" s="390">
        <v>0.10170305849745993</v>
      </c>
      <c r="I149" s="388">
        <v>1.5711603466425517</v>
      </c>
      <c r="J149" s="390">
        <v>3.1379291438612844E-2</v>
      </c>
      <c r="K149" s="390">
        <v>4.1707841334381426</v>
      </c>
      <c r="L149" s="390"/>
      <c r="M149" s="390">
        <v>0.76796696075401782</v>
      </c>
      <c r="N149" s="390">
        <v>0.73444765001600132</v>
      </c>
      <c r="O149" s="390">
        <v>0.73444765001600132</v>
      </c>
      <c r="P149" s="388">
        <v>2.4607935019709051</v>
      </c>
      <c r="Q149" s="388">
        <v>3.210477829675999</v>
      </c>
      <c r="R149" s="388">
        <v>0.11262758523290631</v>
      </c>
      <c r="S149" s="389">
        <f>R149/Q149</f>
        <v>3.508125307449099E-2</v>
      </c>
      <c r="T149" s="388"/>
      <c r="U149" s="388"/>
      <c r="V149" s="387"/>
      <c r="W149" s="386">
        <v>797.20049528102913</v>
      </c>
      <c r="X149" s="386">
        <v>24.384637335239422</v>
      </c>
      <c r="Y149" s="386">
        <v>802.93088505481035</v>
      </c>
      <c r="Z149" s="386">
        <v>52.05908633513215</v>
      </c>
      <c r="AA149" s="386"/>
      <c r="AB149" s="386"/>
      <c r="AC149" s="386">
        <v>60</v>
      </c>
      <c r="AD149" s="302">
        <v>198.3</v>
      </c>
      <c r="AG149" s="336"/>
    </row>
    <row r="150" spans="1:33" x14ac:dyDescent="0.2">
      <c r="A150" s="391"/>
      <c r="B150" s="391" t="s">
        <v>844</v>
      </c>
      <c r="C150" s="312" t="s">
        <v>1964</v>
      </c>
      <c r="D150" s="390">
        <v>0.78865006880158972</v>
      </c>
      <c r="E150" s="388">
        <v>1.1399928565049231</v>
      </c>
      <c r="F150" s="390">
        <v>2.6040877655691075</v>
      </c>
      <c r="G150" s="388">
        <v>1.4285966721685557</v>
      </c>
      <c r="H150" s="390">
        <v>0.31930331227890285</v>
      </c>
      <c r="I150" s="388">
        <v>1.4584896893652899</v>
      </c>
      <c r="J150" s="390">
        <v>0.12578886494129984</v>
      </c>
      <c r="K150" s="390">
        <v>2.1380320628388247</v>
      </c>
      <c r="L150" s="390"/>
      <c r="M150" s="390">
        <v>0.72137085321025651</v>
      </c>
      <c r="N150" s="390">
        <v>0.68216072028488828</v>
      </c>
      <c r="O150" s="390">
        <v>0.68216072028488828</v>
      </c>
      <c r="P150" s="388">
        <v>2.4393713476942689</v>
      </c>
      <c r="Q150" s="388">
        <v>3.3934527175153462</v>
      </c>
      <c r="R150" s="388">
        <v>0.11947793923107361</v>
      </c>
      <c r="S150" s="389">
        <f>R150/Q150</f>
        <v>3.5208370110591733E-2</v>
      </c>
      <c r="T150" s="388"/>
      <c r="U150" s="388"/>
      <c r="V150" s="387"/>
      <c r="W150" s="386">
        <v>1217.9834955849378</v>
      </c>
      <c r="X150" s="386">
        <v>149.34449198808554</v>
      </c>
      <c r="Y150" s="386">
        <v>1253.079451202138</v>
      </c>
      <c r="Z150" s="386">
        <v>42.68243679313786</v>
      </c>
      <c r="AA150" s="386"/>
      <c r="AB150" s="386"/>
      <c r="AC150" s="386">
        <v>60</v>
      </c>
      <c r="AD150" s="302">
        <v>194.2</v>
      </c>
      <c r="AG150" s="336"/>
    </row>
    <row r="151" spans="1:33" x14ac:dyDescent="0.2">
      <c r="A151" s="391" t="s">
        <v>230</v>
      </c>
      <c r="B151" s="391" t="s">
        <v>844</v>
      </c>
      <c r="C151" s="312" t="s">
        <v>1968</v>
      </c>
      <c r="D151" s="390">
        <v>2.0962162975767296</v>
      </c>
      <c r="E151" s="388">
        <v>1.0782686634876006</v>
      </c>
      <c r="F151" s="390">
        <v>3.1926688853915395</v>
      </c>
      <c r="G151" s="388">
        <v>1.434420938543211</v>
      </c>
      <c r="H151" s="390">
        <v>0.81905281854244949</v>
      </c>
      <c r="I151" s="388">
        <v>1.4408556939902204</v>
      </c>
      <c r="J151" s="390">
        <v>0.26317972034827508</v>
      </c>
      <c r="K151" s="390">
        <v>6.260501419705653</v>
      </c>
      <c r="L151" s="390"/>
      <c r="M151" s="390">
        <v>0.79223798097248688</v>
      </c>
      <c r="N151" s="390">
        <v>0.7618399214969761</v>
      </c>
      <c r="O151" s="390">
        <v>0.7618399214969761</v>
      </c>
      <c r="P151" s="388">
        <v>5.1286599043598944</v>
      </c>
      <c r="Q151" s="388">
        <v>6.4962784634668491</v>
      </c>
      <c r="R151" s="388">
        <v>0.2203479923766723</v>
      </c>
      <c r="S151" s="389">
        <f>R151/Q151</f>
        <v>3.3919111321327175E-2</v>
      </c>
      <c r="T151" s="388">
        <f>AVERAGE(Q151:Q153)</f>
        <v>6.9485270376073744</v>
      </c>
      <c r="U151" s="388">
        <f>2*STDEV(Q151:Q153)/SQRT(3)</f>
        <v>0.72578698546232068</v>
      </c>
      <c r="V151" s="387">
        <f>U151/T151</f>
        <v>0.1044519193109789</v>
      </c>
      <c r="W151" s="386">
        <v>509.97015595943242</v>
      </c>
      <c r="X151" s="386">
        <v>130.82862915171395</v>
      </c>
      <c r="Y151" s="386">
        <v>540.71488381008521</v>
      </c>
      <c r="Z151" s="386">
        <v>58.597507453874506</v>
      </c>
      <c r="AA151" s="303">
        <f>AVERAGE(Z151:Z153)</f>
        <v>63.856542440074087</v>
      </c>
      <c r="AB151" s="303">
        <f>STDEV(Z151:Z153)</f>
        <v>7.0491446463760425</v>
      </c>
      <c r="AC151" s="386">
        <v>60</v>
      </c>
      <c r="AD151" s="302">
        <v>200.8</v>
      </c>
      <c r="AE151" s="301">
        <f>AVERAGE(AD151:AD153)</f>
        <v>202.56666666666669</v>
      </c>
      <c r="AF151" s="301">
        <f>STDEV(AD151:AD153)</f>
        <v>2.3245071162148103</v>
      </c>
      <c r="AG151" s="336"/>
    </row>
    <row r="152" spans="1:33" x14ac:dyDescent="0.2">
      <c r="A152" s="391"/>
      <c r="B152" s="391" t="s">
        <v>844</v>
      </c>
      <c r="C152" s="312" t="s">
        <v>1967</v>
      </c>
      <c r="D152" s="390">
        <v>3.30504691553437</v>
      </c>
      <c r="E152" s="388">
        <v>1.0469456276918023</v>
      </c>
      <c r="F152" s="390">
        <v>4.745507256540427</v>
      </c>
      <c r="G152" s="388">
        <v>1.4368203403600828</v>
      </c>
      <c r="H152" s="390">
        <v>0.89180970520673652</v>
      </c>
      <c r="I152" s="388">
        <v>1.4331126034224058</v>
      </c>
      <c r="J152" s="390">
        <v>0.19278975179513033</v>
      </c>
      <c r="K152" s="390">
        <v>8.5616613012261276</v>
      </c>
      <c r="L152" s="390"/>
      <c r="M152" s="390">
        <v>0.82865612599069116</v>
      </c>
      <c r="N152" s="390">
        <v>0.80312869462972436</v>
      </c>
      <c r="O152" s="390">
        <v>0.80312869462972436</v>
      </c>
      <c r="P152" s="388">
        <v>5.5248948637368196</v>
      </c>
      <c r="Q152" s="388">
        <v>6.6830432677961848</v>
      </c>
      <c r="R152" s="388">
        <v>0.22613777679775318</v>
      </c>
      <c r="S152" s="389">
        <f>R152/Q152</f>
        <v>3.3837544923201561E-2</v>
      </c>
      <c r="T152" s="388"/>
      <c r="U152" s="388"/>
      <c r="V152" s="387"/>
      <c r="W152" s="386">
        <v>554.27411685402888</v>
      </c>
      <c r="X152" s="386">
        <v>104.16316107704696</v>
      </c>
      <c r="Y152" s="386">
        <v>578.7524597071349</v>
      </c>
      <c r="Z152" s="386">
        <v>71.866334415575182</v>
      </c>
      <c r="AA152" s="386"/>
      <c r="AB152" s="386"/>
      <c r="AC152" s="386">
        <v>60</v>
      </c>
      <c r="AD152" s="302">
        <v>205.2</v>
      </c>
      <c r="AG152" s="336"/>
    </row>
    <row r="153" spans="1:33" x14ac:dyDescent="0.2">
      <c r="A153" s="391"/>
      <c r="B153" s="391" t="s">
        <v>844</v>
      </c>
      <c r="C153" s="312" t="s">
        <v>1964</v>
      </c>
      <c r="D153" s="390">
        <v>3.761519668996105</v>
      </c>
      <c r="E153" s="388">
        <v>1.0489693783395455</v>
      </c>
      <c r="F153" s="390">
        <v>4.8584930760617766</v>
      </c>
      <c r="G153" s="388">
        <v>1.4314598145145996</v>
      </c>
      <c r="H153" s="390">
        <v>0.99811065274249355</v>
      </c>
      <c r="I153" s="388">
        <v>1.4446813724099938</v>
      </c>
      <c r="J153" s="390">
        <v>0.2107518979490535</v>
      </c>
      <c r="K153" s="390">
        <v>8.4279053395705148</v>
      </c>
      <c r="L153" s="390"/>
      <c r="M153" s="390">
        <v>0.80025860168521623</v>
      </c>
      <c r="N153" s="390">
        <v>0.77091435663996632</v>
      </c>
      <c r="O153" s="390">
        <v>0.77091435663996632</v>
      </c>
      <c r="P153" s="388">
        <v>6.1170505719335448</v>
      </c>
      <c r="Q153" s="388">
        <v>7.6662593815590911</v>
      </c>
      <c r="R153" s="388">
        <v>0.25852316484149529</v>
      </c>
      <c r="S153" s="389">
        <f>R153/Q153</f>
        <v>3.3722204268663722E-2</v>
      </c>
      <c r="T153" s="388"/>
      <c r="U153" s="388"/>
      <c r="V153" s="387"/>
      <c r="W153" s="386">
        <v>576.47693944191417</v>
      </c>
      <c r="X153" s="386">
        <v>118.42926712242323</v>
      </c>
      <c r="Y153" s="386">
        <v>604.3078172156836</v>
      </c>
      <c r="Z153" s="386">
        <v>61.105785450772579</v>
      </c>
      <c r="AA153" s="386"/>
      <c r="AB153" s="386"/>
      <c r="AC153" s="386">
        <v>60</v>
      </c>
      <c r="AD153" s="302">
        <v>201.7</v>
      </c>
      <c r="AG153" s="336"/>
    </row>
    <row r="154" spans="1:33" x14ac:dyDescent="0.2">
      <c r="A154" s="385" t="s">
        <v>1988</v>
      </c>
      <c r="B154" s="384"/>
      <c r="C154" s="383"/>
      <c r="D154" s="382"/>
      <c r="E154" s="381"/>
      <c r="F154" s="382"/>
      <c r="G154" s="381"/>
      <c r="H154" s="382"/>
      <c r="I154" s="381"/>
      <c r="J154" s="382"/>
      <c r="K154" s="382"/>
      <c r="L154" s="382"/>
      <c r="M154" s="382"/>
      <c r="N154" s="382"/>
      <c r="O154" s="382"/>
      <c r="P154" s="381"/>
      <c r="Q154" s="381"/>
      <c r="R154" s="381"/>
      <c r="S154" s="380"/>
      <c r="T154" s="381"/>
      <c r="U154" s="381"/>
      <c r="V154" s="380"/>
      <c r="W154" s="379"/>
      <c r="X154" s="379"/>
      <c r="Y154" s="379"/>
      <c r="Z154" s="379"/>
      <c r="AA154" s="379"/>
      <c r="AB154" s="379"/>
      <c r="AC154" s="379"/>
      <c r="AD154" s="378"/>
      <c r="AE154" s="377"/>
      <c r="AF154" s="377"/>
      <c r="AG154" s="336"/>
    </row>
    <row r="155" spans="1:33" s="355" customFormat="1" x14ac:dyDescent="0.2">
      <c r="A155" s="370" t="s">
        <v>375</v>
      </c>
      <c r="B155" s="370" t="s">
        <v>1966</v>
      </c>
      <c r="C155" s="369" t="s">
        <v>1968</v>
      </c>
      <c r="D155" s="368">
        <v>1.8660000000000001</v>
      </c>
      <c r="E155" s="367">
        <v>1.8</v>
      </c>
      <c r="F155" s="368">
        <v>2.5009999999999999</v>
      </c>
      <c r="G155" s="367">
        <v>1.8</v>
      </c>
      <c r="H155" s="368">
        <v>0.93300000000000005</v>
      </c>
      <c r="I155" s="367">
        <v>2.4</v>
      </c>
      <c r="J155" s="368">
        <v>0.37305077968812478</v>
      </c>
      <c r="K155" s="368"/>
      <c r="L155" s="368">
        <v>0.81899999999999995</v>
      </c>
      <c r="M155" s="368"/>
      <c r="N155" s="368"/>
      <c r="O155" s="368"/>
      <c r="P155" s="367">
        <v>5.68</v>
      </c>
      <c r="Q155" s="367">
        <v>6.93</v>
      </c>
      <c r="R155" s="367">
        <v>0.5</v>
      </c>
      <c r="S155" s="361">
        <f>R155/Q155</f>
        <v>7.2150072150072159E-2</v>
      </c>
      <c r="T155" s="367">
        <f>AVERAGE(Q155:Q161,Q163:Q167)</f>
        <v>7.4641666666666673</v>
      </c>
      <c r="U155" s="367">
        <f>2*STDEV(Q155:Q161,Q163:Q167)/SQRT(COUNT(Q155:Q161,Q163:Q167))</f>
        <v>0.71618711933333778</v>
      </c>
      <c r="V155" s="361">
        <f>U155/T155</f>
        <v>9.5950043898627366E-2</v>
      </c>
      <c r="W155" s="365"/>
      <c r="X155" s="365"/>
      <c r="Y155" s="365"/>
      <c r="Z155" s="365">
        <v>72</v>
      </c>
      <c r="AA155" s="365"/>
      <c r="AB155" s="365"/>
      <c r="AC155" s="365">
        <v>50</v>
      </c>
      <c r="AD155" s="366">
        <v>203</v>
      </c>
      <c r="AE155" s="365">
        <v>203</v>
      </c>
      <c r="AF155" s="365"/>
      <c r="AG155" s="356"/>
    </row>
    <row r="156" spans="1:33" s="355" customFormat="1" x14ac:dyDescent="0.2">
      <c r="A156" s="370"/>
      <c r="B156" s="370" t="s">
        <v>1966</v>
      </c>
      <c r="C156" s="369" t="s">
        <v>1967</v>
      </c>
      <c r="D156" s="368">
        <v>1.766</v>
      </c>
      <c r="E156" s="367">
        <v>1.8</v>
      </c>
      <c r="F156" s="368">
        <v>2.3410000000000002</v>
      </c>
      <c r="G156" s="367">
        <v>1.8</v>
      </c>
      <c r="H156" s="368">
        <v>0.98899999999999999</v>
      </c>
      <c r="I156" s="367">
        <v>2.4</v>
      </c>
      <c r="J156" s="368">
        <v>0.42246903032891925</v>
      </c>
      <c r="K156" s="368"/>
      <c r="L156" s="368">
        <v>0.82899999999999996</v>
      </c>
      <c r="M156" s="368"/>
      <c r="N156" s="368"/>
      <c r="O156" s="368"/>
      <c r="P156" s="367">
        <v>5.68</v>
      </c>
      <c r="Q156" s="367">
        <v>6.85</v>
      </c>
      <c r="R156" s="367">
        <v>0.48</v>
      </c>
      <c r="S156" s="361">
        <f>R156/Q156</f>
        <v>7.0072992700729933E-2</v>
      </c>
      <c r="T156" s="367"/>
      <c r="U156" s="367"/>
      <c r="V156" s="361"/>
      <c r="W156" s="365"/>
      <c r="X156" s="365"/>
      <c r="Y156" s="365"/>
      <c r="Z156" s="365"/>
      <c r="AA156" s="365"/>
      <c r="AB156" s="365"/>
      <c r="AC156" s="365"/>
      <c r="AD156" s="366"/>
      <c r="AE156" s="365"/>
      <c r="AF156" s="365"/>
      <c r="AG156" s="356"/>
    </row>
    <row r="157" spans="1:33" s="355" customFormat="1" x14ac:dyDescent="0.2">
      <c r="A157" s="370"/>
      <c r="B157" s="370" t="s">
        <v>1966</v>
      </c>
      <c r="C157" s="369" t="s">
        <v>1964</v>
      </c>
      <c r="D157" s="368">
        <v>1.1100000000000001</v>
      </c>
      <c r="E157" s="367">
        <v>1.9</v>
      </c>
      <c r="F157" s="368">
        <v>1.2470000000000001</v>
      </c>
      <c r="G157" s="367">
        <v>1.8</v>
      </c>
      <c r="H157" s="368">
        <v>0.55000000000000004</v>
      </c>
      <c r="I157" s="367">
        <v>2.4</v>
      </c>
      <c r="J157" s="368">
        <v>0.44105854049719329</v>
      </c>
      <c r="K157" s="368"/>
      <c r="L157" s="368">
        <v>0.81299999999999994</v>
      </c>
      <c r="M157" s="368"/>
      <c r="N157" s="368"/>
      <c r="O157" s="368"/>
      <c r="P157" s="367">
        <v>6.67</v>
      </c>
      <c r="Q157" s="367">
        <v>8.1999999999999993</v>
      </c>
      <c r="R157" s="367">
        <v>0.62</v>
      </c>
      <c r="S157" s="361">
        <f>R157/Q157</f>
        <v>7.5609756097560987E-2</v>
      </c>
      <c r="T157" s="367"/>
      <c r="U157" s="367"/>
      <c r="V157" s="361"/>
      <c r="W157" s="365"/>
      <c r="X157" s="365"/>
      <c r="Y157" s="365"/>
      <c r="Z157" s="365"/>
      <c r="AA157" s="365"/>
      <c r="AB157" s="365"/>
      <c r="AC157" s="365"/>
      <c r="AD157" s="366"/>
      <c r="AE157" s="365"/>
      <c r="AF157" s="365"/>
      <c r="AG157" s="356"/>
    </row>
    <row r="158" spans="1:33" s="355" customFormat="1" x14ac:dyDescent="0.2">
      <c r="A158" s="370"/>
      <c r="B158" s="370" t="s">
        <v>1966</v>
      </c>
      <c r="C158" s="369" t="s">
        <v>1963</v>
      </c>
      <c r="D158" s="368">
        <v>1.53</v>
      </c>
      <c r="E158" s="367">
        <v>1.9</v>
      </c>
      <c r="F158" s="368">
        <v>1.93</v>
      </c>
      <c r="G158" s="367">
        <v>1.8</v>
      </c>
      <c r="H158" s="368">
        <v>1.214</v>
      </c>
      <c r="I158" s="367">
        <v>2.4</v>
      </c>
      <c r="J158" s="368">
        <v>0.62901554404145077</v>
      </c>
      <c r="K158" s="368"/>
      <c r="L158" s="368">
        <v>0.84099999999999997</v>
      </c>
      <c r="M158" s="368"/>
      <c r="N158" s="368"/>
      <c r="O158" s="368"/>
      <c r="P158" s="367">
        <v>5.71</v>
      </c>
      <c r="Q158" s="367">
        <v>6.79</v>
      </c>
      <c r="R158" s="367">
        <v>0.46</v>
      </c>
      <c r="S158" s="361">
        <f>R158/Q158</f>
        <v>6.7746686303387343E-2</v>
      </c>
      <c r="T158" s="367"/>
      <c r="U158" s="367"/>
      <c r="V158" s="361"/>
      <c r="W158" s="365"/>
      <c r="X158" s="365"/>
      <c r="Y158" s="365"/>
      <c r="Z158" s="365"/>
      <c r="AA158" s="365"/>
      <c r="AB158" s="365"/>
      <c r="AC158" s="365"/>
      <c r="AD158" s="366"/>
      <c r="AE158" s="365"/>
      <c r="AF158" s="365"/>
      <c r="AG158" s="356"/>
    </row>
    <row r="159" spans="1:33" s="355" customFormat="1" x14ac:dyDescent="0.2">
      <c r="A159" s="370"/>
      <c r="B159" s="370" t="s">
        <v>1966</v>
      </c>
      <c r="C159" s="369" t="s">
        <v>1962</v>
      </c>
      <c r="D159" s="368">
        <v>1.1539999999999999</v>
      </c>
      <c r="E159" s="367">
        <v>1.8</v>
      </c>
      <c r="F159" s="368">
        <v>1.177</v>
      </c>
      <c r="G159" s="367">
        <v>1.8</v>
      </c>
      <c r="H159" s="368">
        <v>0.627</v>
      </c>
      <c r="I159" s="367">
        <v>2.4</v>
      </c>
      <c r="J159" s="368">
        <v>0.53271028037383172</v>
      </c>
      <c r="K159" s="368"/>
      <c r="L159" s="368">
        <v>0.79300000000000004</v>
      </c>
      <c r="M159" s="368"/>
      <c r="N159" s="368"/>
      <c r="O159" s="368"/>
      <c r="P159" s="367">
        <v>7.21</v>
      </c>
      <c r="Q159" s="367">
        <v>9.08</v>
      </c>
      <c r="R159" s="367">
        <v>0.72</v>
      </c>
      <c r="S159" s="361">
        <f>R159/Q159</f>
        <v>7.9295154185022018E-2</v>
      </c>
      <c r="T159" s="367"/>
      <c r="U159" s="367"/>
      <c r="V159" s="361"/>
      <c r="W159" s="365"/>
      <c r="X159" s="365"/>
      <c r="Y159" s="365"/>
      <c r="Z159" s="365"/>
      <c r="AA159" s="365"/>
      <c r="AB159" s="365"/>
      <c r="AC159" s="365"/>
      <c r="AD159" s="366"/>
      <c r="AE159" s="365"/>
      <c r="AF159" s="365"/>
      <c r="AG159" s="356"/>
    </row>
    <row r="160" spans="1:33" s="355" customFormat="1" x14ac:dyDescent="0.2">
      <c r="A160" s="370"/>
      <c r="B160" s="370" t="s">
        <v>1966</v>
      </c>
      <c r="C160" s="369" t="s">
        <v>1961</v>
      </c>
      <c r="D160" s="368">
        <v>1.0740000000000001</v>
      </c>
      <c r="E160" s="367">
        <v>1.9</v>
      </c>
      <c r="F160" s="368">
        <v>1.274</v>
      </c>
      <c r="G160" s="367">
        <v>1.8</v>
      </c>
      <c r="H160" s="368">
        <v>0.76200000000000001</v>
      </c>
      <c r="I160" s="367">
        <v>2.4</v>
      </c>
      <c r="J160" s="368">
        <v>0.59811616954474101</v>
      </c>
      <c r="K160" s="368"/>
      <c r="L160" s="368">
        <v>0.80100000000000005</v>
      </c>
      <c r="M160" s="368"/>
      <c r="N160" s="368"/>
      <c r="O160" s="368"/>
      <c r="P160" s="367">
        <v>6.12</v>
      </c>
      <c r="Q160" s="367">
        <v>7.63</v>
      </c>
      <c r="R160" s="367">
        <v>0.57999999999999996</v>
      </c>
      <c r="S160" s="361">
        <f>R160/Q160</f>
        <v>7.6015727391874177E-2</v>
      </c>
      <c r="T160" s="367"/>
      <c r="U160" s="367"/>
      <c r="V160" s="361"/>
      <c r="W160" s="365"/>
      <c r="X160" s="365"/>
      <c r="Y160" s="365"/>
      <c r="Z160" s="365"/>
      <c r="AA160" s="365"/>
      <c r="AB160" s="365"/>
      <c r="AC160" s="365"/>
      <c r="AD160" s="366"/>
      <c r="AE160" s="365"/>
      <c r="AF160" s="365"/>
      <c r="AG160" s="356"/>
    </row>
    <row r="161" spans="1:33" s="355" customFormat="1" x14ac:dyDescent="0.2">
      <c r="A161" s="370"/>
      <c r="B161" s="370" t="s">
        <v>1966</v>
      </c>
      <c r="C161" s="369" t="s">
        <v>1987</v>
      </c>
      <c r="D161" s="368">
        <v>1.909</v>
      </c>
      <c r="E161" s="367">
        <v>1.8</v>
      </c>
      <c r="F161" s="368">
        <v>1.841</v>
      </c>
      <c r="G161" s="367">
        <v>1.8</v>
      </c>
      <c r="H161" s="368">
        <v>1.1819999999999999</v>
      </c>
      <c r="I161" s="367">
        <v>2.4</v>
      </c>
      <c r="J161" s="368">
        <v>0.64204236827810968</v>
      </c>
      <c r="K161" s="368"/>
      <c r="L161" s="368">
        <v>0.82599999999999996</v>
      </c>
      <c r="M161" s="368"/>
      <c r="N161" s="368"/>
      <c r="O161" s="368"/>
      <c r="P161" s="367">
        <v>7.45</v>
      </c>
      <c r="Q161" s="367">
        <v>9.02</v>
      </c>
      <c r="R161" s="367">
        <v>0.64</v>
      </c>
      <c r="S161" s="361">
        <f>R161/Q161</f>
        <v>7.0953436807095344E-2</v>
      </c>
      <c r="T161" s="367"/>
      <c r="U161" s="367"/>
      <c r="V161" s="361"/>
      <c r="W161" s="365"/>
      <c r="X161" s="365"/>
      <c r="Y161" s="365"/>
      <c r="Z161" s="365"/>
      <c r="AA161" s="365"/>
      <c r="AB161" s="365"/>
      <c r="AC161" s="365"/>
      <c r="AD161" s="366"/>
      <c r="AE161" s="365"/>
      <c r="AF161" s="365"/>
      <c r="AG161" s="356"/>
    </row>
    <row r="162" spans="1:33" s="355" customFormat="1" ht="13.5" x14ac:dyDescent="0.2">
      <c r="A162" s="376"/>
      <c r="B162" s="376" t="s">
        <v>1966</v>
      </c>
      <c r="C162" s="375" t="s">
        <v>1986</v>
      </c>
      <c r="D162" s="374" t="s">
        <v>1985</v>
      </c>
      <c r="E162" s="373" t="s">
        <v>1984</v>
      </c>
      <c r="F162" s="374" t="s">
        <v>1983</v>
      </c>
      <c r="G162" s="373" t="s">
        <v>1982</v>
      </c>
      <c r="H162" s="374" t="s">
        <v>1981</v>
      </c>
      <c r="I162" s="373" t="s">
        <v>1980</v>
      </c>
      <c r="J162" s="374" t="s">
        <v>1979</v>
      </c>
      <c r="K162" s="374"/>
      <c r="L162" s="374" t="s">
        <v>1978</v>
      </c>
      <c r="M162" s="374"/>
      <c r="N162" s="374"/>
      <c r="O162" s="374"/>
      <c r="P162" s="373" t="s">
        <v>1977</v>
      </c>
      <c r="Q162" s="373" t="s">
        <v>1976</v>
      </c>
      <c r="R162" s="373" t="s">
        <v>1975</v>
      </c>
      <c r="S162" s="372">
        <f>2.16/32.03</f>
        <v>6.7436778020605687E-2</v>
      </c>
      <c r="T162" s="373"/>
      <c r="U162" s="373"/>
      <c r="V162" s="372"/>
      <c r="W162" s="371"/>
      <c r="X162" s="371"/>
      <c r="Y162" s="371"/>
      <c r="Z162" s="371"/>
      <c r="AA162" s="371"/>
      <c r="AB162" s="371"/>
      <c r="AC162" s="371"/>
      <c r="AD162" s="366"/>
      <c r="AE162" s="365"/>
      <c r="AF162" s="365"/>
      <c r="AG162" s="356"/>
    </row>
    <row r="163" spans="1:33" s="355" customFormat="1" x14ac:dyDescent="0.2">
      <c r="A163" s="370"/>
      <c r="B163" s="370" t="s">
        <v>1966</v>
      </c>
      <c r="C163" s="369" t="s">
        <v>1974</v>
      </c>
      <c r="D163" s="368">
        <v>2.4500000000000002</v>
      </c>
      <c r="E163" s="367">
        <v>1.8</v>
      </c>
      <c r="F163" s="368">
        <v>4.5469999999999997</v>
      </c>
      <c r="G163" s="367">
        <v>1.8</v>
      </c>
      <c r="H163" s="368">
        <v>2.7360000000000002</v>
      </c>
      <c r="I163" s="367">
        <v>2.4</v>
      </c>
      <c r="J163" s="368">
        <v>0.60171541675830231</v>
      </c>
      <c r="K163" s="368"/>
      <c r="L163" s="368">
        <v>0.84399999999999997</v>
      </c>
      <c r="M163" s="368"/>
      <c r="N163" s="368"/>
      <c r="O163" s="368"/>
      <c r="P163" s="367">
        <v>3.91</v>
      </c>
      <c r="Q163" s="367">
        <v>4.63</v>
      </c>
      <c r="R163" s="367">
        <v>1</v>
      </c>
      <c r="S163" s="361">
        <f>R163/Q163</f>
        <v>0.21598272138228941</v>
      </c>
      <c r="T163" s="367"/>
      <c r="U163" s="367"/>
      <c r="V163" s="361"/>
      <c r="W163" s="365"/>
      <c r="X163" s="365"/>
      <c r="Y163" s="365"/>
      <c r="Z163" s="365"/>
      <c r="AA163" s="365"/>
      <c r="AB163" s="365"/>
      <c r="AC163" s="365"/>
      <c r="AD163" s="366"/>
      <c r="AE163" s="365"/>
      <c r="AF163" s="365"/>
      <c r="AG163" s="356"/>
    </row>
    <row r="164" spans="1:33" s="355" customFormat="1" x14ac:dyDescent="0.2">
      <c r="A164" s="370"/>
      <c r="B164" s="370" t="s">
        <v>1966</v>
      </c>
      <c r="C164" s="369" t="s">
        <v>1973</v>
      </c>
      <c r="D164" s="368">
        <v>2.4580000000000002</v>
      </c>
      <c r="E164" s="367">
        <v>1.7</v>
      </c>
      <c r="F164" s="368">
        <v>3.0760000000000001</v>
      </c>
      <c r="G164" s="367">
        <v>1.8</v>
      </c>
      <c r="H164" s="368">
        <v>1.724</v>
      </c>
      <c r="I164" s="367">
        <v>2.4</v>
      </c>
      <c r="J164" s="368">
        <v>0.56046814044213267</v>
      </c>
      <c r="K164" s="368"/>
      <c r="L164" s="368">
        <v>0.82499999999999996</v>
      </c>
      <c r="M164" s="368"/>
      <c r="N164" s="368"/>
      <c r="O164" s="368"/>
      <c r="P164" s="367">
        <v>5.84</v>
      </c>
      <c r="Q164" s="367">
        <v>7.08</v>
      </c>
      <c r="R164" s="367">
        <v>0.5</v>
      </c>
      <c r="S164" s="361">
        <f>R164/Q164</f>
        <v>7.0621468926553674E-2</v>
      </c>
      <c r="T164" s="367"/>
      <c r="U164" s="367"/>
      <c r="V164" s="361"/>
      <c r="W164" s="365"/>
      <c r="X164" s="365"/>
      <c r="Y164" s="365"/>
      <c r="Z164" s="365"/>
      <c r="AA164" s="365"/>
      <c r="AB164" s="365"/>
      <c r="AC164" s="365"/>
      <c r="AD164" s="366"/>
      <c r="AE164" s="365"/>
      <c r="AF164" s="365"/>
      <c r="AG164" s="356"/>
    </row>
    <row r="165" spans="1:33" s="355" customFormat="1" x14ac:dyDescent="0.2">
      <c r="A165" s="370"/>
      <c r="B165" s="370" t="s">
        <v>1966</v>
      </c>
      <c r="C165" s="369" t="s">
        <v>1972</v>
      </c>
      <c r="D165" s="368">
        <v>4.6029999999999998</v>
      </c>
      <c r="E165" s="367">
        <v>1.7</v>
      </c>
      <c r="F165" s="368">
        <v>5.2229999999999999</v>
      </c>
      <c r="G165" s="367">
        <v>1.8</v>
      </c>
      <c r="H165" s="368">
        <v>2.9950000000000001</v>
      </c>
      <c r="I165" s="367">
        <v>2.4</v>
      </c>
      <c r="J165" s="368">
        <v>0.57342523453953675</v>
      </c>
      <c r="K165" s="368"/>
      <c r="L165" s="368">
        <v>0.86099999999999999</v>
      </c>
      <c r="M165" s="368"/>
      <c r="N165" s="368"/>
      <c r="O165" s="368"/>
      <c r="P165" s="367">
        <v>6.43</v>
      </c>
      <c r="Q165" s="367">
        <v>7.47</v>
      </c>
      <c r="R165" s="367">
        <v>0.46</v>
      </c>
      <c r="S165" s="361">
        <f>R165/Q165</f>
        <v>6.1579651941097727E-2</v>
      </c>
      <c r="T165" s="367"/>
      <c r="U165" s="367"/>
      <c r="V165" s="361"/>
      <c r="W165" s="365"/>
      <c r="X165" s="365"/>
      <c r="Y165" s="365"/>
      <c r="Z165" s="365"/>
      <c r="AA165" s="365"/>
      <c r="AB165" s="365"/>
      <c r="AC165" s="365"/>
      <c r="AD165" s="366"/>
      <c r="AE165" s="365"/>
      <c r="AF165" s="365"/>
      <c r="AG165" s="356"/>
    </row>
    <row r="166" spans="1:33" s="355" customFormat="1" x14ac:dyDescent="0.2">
      <c r="A166" s="370"/>
      <c r="B166" s="370" t="s">
        <v>1966</v>
      </c>
      <c r="C166" s="369" t="s">
        <v>1971</v>
      </c>
      <c r="D166" s="368">
        <v>1.7789999999999999</v>
      </c>
      <c r="E166" s="367">
        <v>1.8</v>
      </c>
      <c r="F166" s="368">
        <v>2.274</v>
      </c>
      <c r="G166" s="367">
        <v>1.8</v>
      </c>
      <c r="H166" s="368">
        <v>1.0620000000000001</v>
      </c>
      <c r="I166" s="367">
        <v>2.4</v>
      </c>
      <c r="J166" s="368">
        <v>0.46701846965699212</v>
      </c>
      <c r="K166" s="368"/>
      <c r="L166" s="368">
        <v>0.82699999999999996</v>
      </c>
      <c r="M166" s="368"/>
      <c r="N166" s="368"/>
      <c r="O166" s="368"/>
      <c r="P166" s="367">
        <v>5.83</v>
      </c>
      <c r="Q166" s="367">
        <v>7.06</v>
      </c>
      <c r="R166" s="367">
        <v>0.5</v>
      </c>
      <c r="S166" s="361">
        <f>R166/Q166</f>
        <v>7.0821529745042494E-2</v>
      </c>
      <c r="T166" s="367"/>
      <c r="U166" s="367"/>
      <c r="V166" s="361"/>
      <c r="W166" s="365"/>
      <c r="X166" s="365"/>
      <c r="Y166" s="365"/>
      <c r="Z166" s="365"/>
      <c r="AA166" s="365"/>
      <c r="AB166" s="365"/>
      <c r="AC166" s="365"/>
      <c r="AD166" s="366"/>
      <c r="AE166" s="365"/>
      <c r="AF166" s="365"/>
      <c r="AG166" s="356"/>
    </row>
    <row r="167" spans="1:33" s="355" customFormat="1" x14ac:dyDescent="0.2">
      <c r="A167" s="370"/>
      <c r="B167" s="370" t="s">
        <v>1966</v>
      </c>
      <c r="C167" s="369" t="s">
        <v>1970</v>
      </c>
      <c r="D167" s="368">
        <v>2.1520000000000001</v>
      </c>
      <c r="E167" s="367">
        <v>1.8</v>
      </c>
      <c r="F167" s="368">
        <v>2.1560000000000001</v>
      </c>
      <c r="G167" s="367">
        <v>1.8</v>
      </c>
      <c r="H167" s="368">
        <v>1.4450000000000001</v>
      </c>
      <c r="I167" s="367">
        <v>2.4</v>
      </c>
      <c r="J167" s="368">
        <v>0.67022263450834874</v>
      </c>
      <c r="K167" s="368"/>
      <c r="L167" s="368">
        <v>0.80800000000000005</v>
      </c>
      <c r="M167" s="368"/>
      <c r="N167" s="368"/>
      <c r="O167" s="368"/>
      <c r="P167" s="367">
        <v>7.13</v>
      </c>
      <c r="Q167" s="367">
        <v>8.83</v>
      </c>
      <c r="R167" s="367">
        <v>0.66</v>
      </c>
      <c r="S167" s="361">
        <f>R167/Q167</f>
        <v>7.4745186862967161E-2</v>
      </c>
      <c r="T167" s="367"/>
      <c r="U167" s="367"/>
      <c r="V167" s="361"/>
      <c r="W167" s="365"/>
      <c r="X167" s="365"/>
      <c r="Y167" s="365"/>
      <c r="Z167" s="365"/>
      <c r="AA167" s="365"/>
      <c r="AB167" s="365"/>
      <c r="AC167" s="365"/>
      <c r="AD167" s="366"/>
      <c r="AE167" s="365"/>
      <c r="AF167" s="365"/>
      <c r="AG167" s="356"/>
    </row>
    <row r="168" spans="1:33" x14ac:dyDescent="0.2">
      <c r="A168" s="338" t="s">
        <v>1969</v>
      </c>
      <c r="B168" s="338"/>
      <c r="C168" s="338"/>
      <c r="D168" s="338"/>
      <c r="E168" s="338"/>
      <c r="F168" s="338"/>
      <c r="G168" s="338"/>
      <c r="H168" s="338"/>
      <c r="I168" s="338"/>
      <c r="J168" s="338"/>
      <c r="K168" s="338"/>
      <c r="L168" s="338"/>
      <c r="M168" s="338"/>
      <c r="N168" s="338"/>
      <c r="O168" s="338"/>
      <c r="P168" s="338"/>
      <c r="Q168" s="338"/>
      <c r="R168" s="338"/>
      <c r="S168" s="340"/>
      <c r="T168" s="338"/>
      <c r="U168" s="338"/>
      <c r="V168" s="340"/>
      <c r="W168" s="338"/>
      <c r="X168" s="338"/>
      <c r="Y168" s="338"/>
      <c r="Z168" s="339"/>
      <c r="AA168" s="339"/>
      <c r="AB168" s="339"/>
      <c r="AC168" s="338"/>
      <c r="AD168" s="338"/>
      <c r="AE168" s="338"/>
      <c r="AF168" s="337"/>
      <c r="AG168" s="336"/>
    </row>
    <row r="169" spans="1:33" s="355" customFormat="1" x14ac:dyDescent="0.2">
      <c r="A169" s="370" t="s">
        <v>342</v>
      </c>
      <c r="B169" s="370" t="s">
        <v>1966</v>
      </c>
      <c r="C169" s="369" t="s">
        <v>1968</v>
      </c>
      <c r="D169" s="368">
        <v>19.607835137743642</v>
      </c>
      <c r="E169" s="367">
        <v>1.6618303887050372</v>
      </c>
      <c r="F169" s="368">
        <v>20.464770650938185</v>
      </c>
      <c r="G169" s="367">
        <v>1.8084489403791415</v>
      </c>
      <c r="H169" s="368">
        <v>3.3343613726809771</v>
      </c>
      <c r="I169" s="367">
        <v>2.4085866961178826</v>
      </c>
      <c r="J169" s="368">
        <v>0.16293177331689848</v>
      </c>
      <c r="K169" s="368"/>
      <c r="L169" s="368">
        <v>0.86364208678184462</v>
      </c>
      <c r="M169" s="368"/>
      <c r="N169" s="368"/>
      <c r="O169" s="368"/>
      <c r="P169" s="367">
        <v>7.6423268095970753</v>
      </c>
      <c r="Q169" s="367">
        <v>8.8489513498286954</v>
      </c>
      <c r="R169" s="367">
        <v>0.55285947254775147</v>
      </c>
      <c r="S169" s="361">
        <f>R169/Q169</f>
        <v>6.2477399941683956E-2</v>
      </c>
      <c r="T169" s="367">
        <f>AVERAGE(Q169:Q171)</f>
        <v>8.6674530272789809</v>
      </c>
      <c r="U169" s="367">
        <f>2*STDEV(Q169:Q171)/SQRT(3)</f>
        <v>0.67696901332642712</v>
      </c>
      <c r="V169" s="361">
        <f>U169/T169</f>
        <v>7.8104722482580505E-2</v>
      </c>
      <c r="W169" s="365"/>
      <c r="X169" s="365"/>
      <c r="Y169" s="365"/>
      <c r="Z169" s="365">
        <v>91</v>
      </c>
      <c r="AA169" s="365"/>
      <c r="AB169" s="365"/>
      <c r="AC169" s="365">
        <v>40</v>
      </c>
      <c r="AD169" s="366">
        <v>205.9</v>
      </c>
      <c r="AE169" s="365">
        <v>205.9</v>
      </c>
      <c r="AF169" s="365"/>
      <c r="AG169" s="356"/>
    </row>
    <row r="170" spans="1:33" s="355" customFormat="1" x14ac:dyDescent="0.2">
      <c r="A170" s="370"/>
      <c r="B170" s="370" t="s">
        <v>1966</v>
      </c>
      <c r="C170" s="369" t="s">
        <v>1967</v>
      </c>
      <c r="D170" s="368">
        <v>8.2332901131939344</v>
      </c>
      <c r="E170" s="367">
        <v>1.6911965910470845</v>
      </c>
      <c r="F170" s="368">
        <v>9.5845262988751116</v>
      </c>
      <c r="G170" s="367">
        <v>1.8084956778091017</v>
      </c>
      <c r="H170" s="368">
        <v>1.4468450486456756</v>
      </c>
      <c r="I170" s="367">
        <v>2.408653313746445</v>
      </c>
      <c r="J170" s="368">
        <v>0.15095634395781091</v>
      </c>
      <c r="K170" s="368"/>
      <c r="L170" s="368">
        <v>0.8576051873157271</v>
      </c>
      <c r="M170" s="368"/>
      <c r="N170" s="368"/>
      <c r="O170" s="368"/>
      <c r="P170" s="367">
        <v>6.8710427138840062</v>
      </c>
      <c r="Q170" s="367">
        <v>8.0118950019298723</v>
      </c>
      <c r="R170" s="367">
        <v>0.51301361013486801</v>
      </c>
      <c r="S170" s="361">
        <f>R170/Q170</f>
        <v>6.4031494423141516E-2</v>
      </c>
      <c r="T170" s="367"/>
      <c r="U170" s="367"/>
      <c r="V170" s="361"/>
      <c r="W170" s="365"/>
      <c r="X170" s="365"/>
      <c r="Y170" s="365"/>
      <c r="Z170" s="365"/>
      <c r="AA170" s="365"/>
      <c r="AB170" s="365"/>
      <c r="AC170" s="365"/>
      <c r="AD170" s="366"/>
      <c r="AE170" s="365"/>
      <c r="AF170" s="365"/>
      <c r="AG170" s="356"/>
    </row>
    <row r="171" spans="1:33" s="355" customFormat="1" x14ac:dyDescent="0.2">
      <c r="A171" s="370"/>
      <c r="B171" s="370" t="s">
        <v>1966</v>
      </c>
      <c r="C171" s="369" t="s">
        <v>1964</v>
      </c>
      <c r="D171" s="368">
        <v>11.764360571929535</v>
      </c>
      <c r="E171" s="367">
        <v>1.677823802485032</v>
      </c>
      <c r="F171" s="368">
        <v>11.767319200771402</v>
      </c>
      <c r="G171" s="367">
        <v>1.8084738808423646</v>
      </c>
      <c r="H171" s="368">
        <v>2.2946792238947058</v>
      </c>
      <c r="I171" s="367">
        <v>2.4086061103893912</v>
      </c>
      <c r="J171" s="368">
        <v>0.19500441729704068</v>
      </c>
      <c r="K171" s="368"/>
      <c r="L171" s="368">
        <v>0.86589886313290798</v>
      </c>
      <c r="M171" s="368"/>
      <c r="N171" s="368"/>
      <c r="O171" s="368"/>
      <c r="P171" s="367">
        <v>7.9156254802898731</v>
      </c>
      <c r="Q171" s="367">
        <v>9.1415127300783769</v>
      </c>
      <c r="R171" s="367">
        <v>0.56756967338986508</v>
      </c>
      <c r="S171" s="361">
        <f>R171/Q171</f>
        <v>6.2087062628309535E-2</v>
      </c>
      <c r="T171" s="367"/>
      <c r="U171" s="367"/>
      <c r="V171" s="361"/>
      <c r="W171" s="365"/>
      <c r="X171" s="365"/>
      <c r="Y171" s="365"/>
      <c r="Z171" s="365"/>
      <c r="AA171" s="365"/>
      <c r="AB171" s="365"/>
      <c r="AC171" s="365"/>
      <c r="AD171" s="366"/>
      <c r="AE171" s="365"/>
      <c r="AF171" s="365"/>
      <c r="AG171" s="356"/>
    </row>
    <row r="172" spans="1:33" s="355" customFormat="1" x14ac:dyDescent="0.2">
      <c r="A172" s="370" t="s">
        <v>332</v>
      </c>
      <c r="B172" s="370" t="s">
        <v>1966</v>
      </c>
      <c r="C172" s="369" t="s">
        <v>1968</v>
      </c>
      <c r="D172" s="368">
        <v>3.901902221610329</v>
      </c>
      <c r="E172" s="367">
        <v>1.7206130079121469</v>
      </c>
      <c r="F172" s="368">
        <v>5.7763424902768552</v>
      </c>
      <c r="G172" s="367">
        <v>1.8086627195973135</v>
      </c>
      <c r="H172" s="368">
        <v>0.89459864669707334</v>
      </c>
      <c r="I172" s="367">
        <v>2.4087039949633779</v>
      </c>
      <c r="J172" s="368">
        <v>0.1548728539214779</v>
      </c>
      <c r="K172" s="368"/>
      <c r="L172" s="368">
        <v>0.80485911294202006</v>
      </c>
      <c r="M172" s="368"/>
      <c r="N172" s="368"/>
      <c r="O172" s="368"/>
      <c r="P172" s="367">
        <v>5.399065099768114</v>
      </c>
      <c r="Q172" s="367">
        <v>6.7080871831503366</v>
      </c>
      <c r="R172" s="367">
        <v>0.50826183831195071</v>
      </c>
      <c r="S172" s="361">
        <f>R172/Q172</f>
        <v>7.5768520061668967E-2</v>
      </c>
      <c r="T172" s="367">
        <f>AVERAGE(Q172:Q175)</f>
        <v>6.7534102816440686</v>
      </c>
      <c r="U172" s="367">
        <f>2*STDEV(Q172:Q175)/SQRT(4)</f>
        <v>1.0775328975576628</v>
      </c>
      <c r="V172" s="361">
        <f>U172/T172</f>
        <v>0.15955389242179216</v>
      </c>
      <c r="W172" s="365"/>
      <c r="X172" s="365"/>
      <c r="Y172" s="365"/>
      <c r="Z172" s="365">
        <v>62</v>
      </c>
      <c r="AA172" s="365"/>
      <c r="AB172" s="365"/>
      <c r="AC172" s="365">
        <v>40</v>
      </c>
      <c r="AD172" s="366">
        <v>197.7</v>
      </c>
      <c r="AE172" s="365">
        <v>197.7</v>
      </c>
      <c r="AF172" s="365"/>
      <c r="AG172" s="356"/>
    </row>
    <row r="173" spans="1:33" s="355" customFormat="1" x14ac:dyDescent="0.2">
      <c r="A173" s="370"/>
      <c r="B173" s="370" t="s">
        <v>1966</v>
      </c>
      <c r="C173" s="369" t="s">
        <v>1967</v>
      </c>
      <c r="D173" s="368">
        <v>14.264779929526416</v>
      </c>
      <c r="E173" s="367">
        <v>1.6605924931470495</v>
      </c>
      <c r="F173" s="368">
        <v>17.999359497718931</v>
      </c>
      <c r="G173" s="367">
        <v>1.8084534347592125</v>
      </c>
      <c r="H173" s="368">
        <v>6.226110772529605</v>
      </c>
      <c r="I173" s="367">
        <v>2.4085769914399826</v>
      </c>
      <c r="J173" s="368">
        <v>0.34590735149873769</v>
      </c>
      <c r="K173" s="368"/>
      <c r="L173" s="368">
        <v>0.80817134393055023</v>
      </c>
      <c r="M173" s="368"/>
      <c r="N173" s="368"/>
      <c r="O173" s="368"/>
      <c r="P173" s="367">
        <v>6.0683739302961852</v>
      </c>
      <c r="Q173" s="367">
        <v>7.5087714701471366</v>
      </c>
      <c r="R173" s="367">
        <v>0.55493949632458339</v>
      </c>
      <c r="S173" s="361">
        <f>R173/Q173</f>
        <v>7.3905498193795632E-2</v>
      </c>
      <c r="T173" s="367"/>
      <c r="U173" s="367"/>
      <c r="V173" s="361"/>
      <c r="W173" s="365"/>
      <c r="X173" s="365"/>
      <c r="Y173" s="365"/>
      <c r="Z173" s="365"/>
      <c r="AA173" s="365"/>
      <c r="AB173" s="365"/>
      <c r="AC173" s="365"/>
      <c r="AD173" s="366"/>
      <c r="AE173" s="365"/>
      <c r="AF173" s="365"/>
      <c r="AG173" s="356"/>
    </row>
    <row r="174" spans="1:33" s="355" customFormat="1" x14ac:dyDescent="0.2">
      <c r="A174" s="370"/>
      <c r="B174" s="370" t="s">
        <v>1966</v>
      </c>
      <c r="C174" s="369" t="s">
        <v>1964</v>
      </c>
      <c r="D174" s="368">
        <v>9.2985047171630661</v>
      </c>
      <c r="E174" s="367">
        <v>1.6719791730521152</v>
      </c>
      <c r="F174" s="368">
        <v>11.601870055931657</v>
      </c>
      <c r="G174" s="367">
        <v>1.8084745449489341</v>
      </c>
      <c r="H174" s="368">
        <v>4.8216430212069223</v>
      </c>
      <c r="I174" s="367">
        <v>2.4085805031449237</v>
      </c>
      <c r="J174" s="368">
        <v>0.41559188285700316</v>
      </c>
      <c r="K174" s="368"/>
      <c r="L174" s="368">
        <v>0.80045422811090594</v>
      </c>
      <c r="M174" s="368"/>
      <c r="N174" s="368"/>
      <c r="O174" s="368"/>
      <c r="P174" s="367">
        <v>6.0444930021082905</v>
      </c>
      <c r="Q174" s="367">
        <v>7.5513287204109858</v>
      </c>
      <c r="R174" s="367">
        <v>0.5712864519325298</v>
      </c>
      <c r="S174" s="361">
        <f>R174/Q174</f>
        <v>7.5653765460952829E-2</v>
      </c>
      <c r="T174" s="367"/>
      <c r="U174" s="367"/>
      <c r="V174" s="361"/>
      <c r="W174" s="365"/>
      <c r="X174" s="365"/>
      <c r="Y174" s="365"/>
      <c r="Z174" s="365"/>
      <c r="AA174" s="365"/>
      <c r="AB174" s="365"/>
      <c r="AC174" s="365"/>
      <c r="AD174" s="366"/>
      <c r="AE174" s="365"/>
      <c r="AF174" s="365"/>
      <c r="AG174" s="356"/>
    </row>
    <row r="175" spans="1:33" s="355" customFormat="1" x14ac:dyDescent="0.2">
      <c r="A175" s="364"/>
      <c r="B175" s="364" t="s">
        <v>1966</v>
      </c>
      <c r="C175" s="363" t="s">
        <v>1963</v>
      </c>
      <c r="D175" s="362">
        <v>0.66217877568702599</v>
      </c>
      <c r="E175" s="360">
        <v>2.1362506733310314</v>
      </c>
      <c r="F175" s="362">
        <v>1.177998823013241</v>
      </c>
      <c r="G175" s="360">
        <v>1.8115429751432484</v>
      </c>
      <c r="H175" s="362">
        <v>0.69049600029176594</v>
      </c>
      <c r="I175" s="360">
        <v>2.4088840703137748</v>
      </c>
      <c r="J175" s="362">
        <v>0.58616017843339097</v>
      </c>
      <c r="K175" s="362"/>
      <c r="L175" s="362">
        <v>0.77942221291398484</v>
      </c>
      <c r="M175" s="362"/>
      <c r="N175" s="362"/>
      <c r="O175" s="362"/>
      <c r="P175" s="360">
        <v>4.0884231717982011</v>
      </c>
      <c r="Q175" s="360">
        <v>5.2454537528678182</v>
      </c>
      <c r="R175" s="360">
        <v>0.4443043736566798</v>
      </c>
      <c r="S175" s="361">
        <f>R175/Q175</f>
        <v>8.4702753010407861E-2</v>
      </c>
      <c r="T175" s="360"/>
      <c r="U175" s="360"/>
      <c r="V175" s="359"/>
      <c r="W175" s="357"/>
      <c r="X175" s="357"/>
      <c r="Y175" s="357"/>
      <c r="Z175" s="357"/>
      <c r="AA175" s="357"/>
      <c r="AB175" s="357"/>
      <c r="AC175" s="357"/>
      <c r="AD175" s="358"/>
      <c r="AE175" s="357"/>
      <c r="AF175" s="357"/>
      <c r="AG175" s="356"/>
    </row>
    <row r="176" spans="1:33" x14ac:dyDescent="0.2">
      <c r="A176" s="352" t="s">
        <v>1965</v>
      </c>
      <c r="B176" s="352"/>
      <c r="C176" s="352"/>
      <c r="D176" s="352"/>
      <c r="E176" s="352"/>
      <c r="F176" s="352"/>
      <c r="G176" s="352"/>
      <c r="H176" s="352"/>
      <c r="I176" s="352"/>
      <c r="J176" s="352"/>
      <c r="K176" s="352"/>
      <c r="L176" s="352"/>
      <c r="M176" s="352"/>
      <c r="N176" s="352"/>
      <c r="O176" s="352"/>
      <c r="P176" s="352"/>
      <c r="Q176" s="352"/>
      <c r="R176" s="352"/>
      <c r="S176" s="354"/>
      <c r="T176" s="352"/>
      <c r="U176" s="352"/>
      <c r="V176" s="354"/>
      <c r="W176" s="352"/>
      <c r="X176" s="352"/>
      <c r="Y176" s="352"/>
      <c r="Z176" s="353"/>
      <c r="AA176" s="353"/>
      <c r="AB176" s="353"/>
      <c r="AC176" s="352"/>
      <c r="AD176" s="352"/>
      <c r="AE176" s="352"/>
      <c r="AF176" s="351"/>
      <c r="AG176" s="336"/>
    </row>
    <row r="177" spans="1:33" x14ac:dyDescent="0.2">
      <c r="A177" s="338" t="s">
        <v>8</v>
      </c>
      <c r="B177" s="338"/>
      <c r="C177" s="338"/>
      <c r="D177" s="338"/>
      <c r="E177" s="338"/>
      <c r="F177" s="338"/>
      <c r="G177" s="338"/>
      <c r="H177" s="338"/>
      <c r="I177" s="338"/>
      <c r="J177" s="338"/>
      <c r="K177" s="338"/>
      <c r="L177" s="338"/>
      <c r="M177" s="338"/>
      <c r="N177" s="338"/>
      <c r="O177" s="338"/>
      <c r="P177" s="338"/>
      <c r="Q177" s="338"/>
      <c r="R177" s="338"/>
      <c r="S177" s="340"/>
      <c r="T177" s="338"/>
      <c r="U177" s="338"/>
      <c r="V177" s="340"/>
      <c r="W177" s="338"/>
      <c r="X177" s="338"/>
      <c r="Y177" s="338"/>
      <c r="Z177" s="339"/>
      <c r="AA177" s="339"/>
      <c r="AB177" s="339"/>
      <c r="AC177" s="338"/>
      <c r="AD177" s="338"/>
      <c r="AE177" s="338"/>
      <c r="AF177" s="337"/>
      <c r="AG177" s="336"/>
    </row>
    <row r="178" spans="1:33" s="314" customFormat="1" x14ac:dyDescent="0.2">
      <c r="A178" s="335" t="s">
        <v>737</v>
      </c>
      <c r="B178" s="335" t="s">
        <v>844</v>
      </c>
      <c r="C178" s="334" t="s">
        <v>1960</v>
      </c>
      <c r="D178" s="333">
        <v>1.0406936538857199</v>
      </c>
      <c r="E178" s="332">
        <v>0.68177976980039912</v>
      </c>
      <c r="F178" s="333">
        <v>0.23431314080872911</v>
      </c>
      <c r="G178" s="332">
        <v>1.4296181113900721</v>
      </c>
      <c r="H178" s="333">
        <v>6.0915346375022404E-2</v>
      </c>
      <c r="I178" s="332">
        <v>1.4309572610739685</v>
      </c>
      <c r="J178" s="333">
        <v>0.26670088957927912</v>
      </c>
      <c r="K178" s="333">
        <v>3.8080915302963758</v>
      </c>
      <c r="M178" s="333">
        <v>0.74467592246020453</v>
      </c>
      <c r="N178" s="333">
        <v>0.70977317307136967</v>
      </c>
      <c r="O178" s="333">
        <v>0.70977317307136967</v>
      </c>
      <c r="P178" s="332">
        <v>34.343454703602781</v>
      </c>
      <c r="Q178" s="332">
        <v>46.202205285963458</v>
      </c>
      <c r="R178" s="332">
        <v>1.3559718095922357</v>
      </c>
      <c r="S178" s="331">
        <f>R178/Q178</f>
        <v>2.9348638256542034E-2</v>
      </c>
      <c r="T178" s="332">
        <f>AVERAGE(Q178:Q181)</f>
        <v>40.279039275215446</v>
      </c>
      <c r="U178" s="332">
        <f>2*STDEV(Q178:Q181)/SQRT(4)</f>
        <v>26.691937524016435</v>
      </c>
      <c r="V178" s="331">
        <f>U178/T178</f>
        <v>0.66267562494819865</v>
      </c>
      <c r="W178" s="328">
        <v>61.530333224551725</v>
      </c>
      <c r="X178" s="328">
        <v>15.996292602316071</v>
      </c>
      <c r="Y178" s="328">
        <v>65.289461986096001</v>
      </c>
      <c r="Z178" s="328">
        <v>56.009364506021122</v>
      </c>
      <c r="AA178" s="330">
        <f>AVERAGE(Z178,Z180:Z181)</f>
        <v>46.835219950406611</v>
      </c>
      <c r="AB178" s="330">
        <f>STDEV(Z178,Z180:Z181)</f>
        <v>7.9948870862286876</v>
      </c>
      <c r="AC178" s="330">
        <v>3</v>
      </c>
      <c r="AD178" s="329">
        <v>57.9</v>
      </c>
      <c r="AE178" s="328">
        <f>AVERAGE(AD178,AD180:AD181)</f>
        <v>55.533333333333331</v>
      </c>
      <c r="AF178" s="328">
        <f>STDEV(AD178,AD180:AD181)</f>
        <v>2.0647840887931421</v>
      </c>
      <c r="AG178" s="315"/>
    </row>
    <row r="179" spans="1:33" s="314" customFormat="1" x14ac:dyDescent="0.2">
      <c r="A179" s="335"/>
      <c r="B179" s="335" t="s">
        <v>844</v>
      </c>
      <c r="C179" s="334" t="s">
        <v>1959</v>
      </c>
      <c r="D179" s="333">
        <v>3.0096627492223589</v>
      </c>
      <c r="E179" s="332">
        <v>0.59126564385075964</v>
      </c>
      <c r="F179" s="333">
        <v>0.33886037397790431</v>
      </c>
      <c r="G179" s="332">
        <v>1.4437852126664994</v>
      </c>
      <c r="H179" s="333">
        <v>0.44945211194610257</v>
      </c>
      <c r="I179" s="332">
        <v>1.4262142775195112</v>
      </c>
      <c r="J179" s="333">
        <v>1.3606832273498251</v>
      </c>
      <c r="K179" s="333">
        <v>4.0895136723036227</v>
      </c>
      <c r="M179" s="333">
        <v>0.743273574618594</v>
      </c>
      <c r="N179" s="333">
        <v>0.70820115251601856</v>
      </c>
      <c r="O179" s="333">
        <v>0.70820115251601856</v>
      </c>
      <c r="P179" s="332">
        <v>55.500546549828812</v>
      </c>
      <c r="Q179" s="332">
        <v>75.428310709557806</v>
      </c>
      <c r="R179" s="332">
        <v>1.9123351701715308</v>
      </c>
      <c r="S179" s="331">
        <f>R179/Q179</f>
        <v>2.5353016025178084E-2</v>
      </c>
      <c r="T179" s="332"/>
      <c r="U179" s="332"/>
      <c r="V179" s="331"/>
      <c r="W179" s="328">
        <v>82.860799872818205</v>
      </c>
      <c r="X179" s="328">
        <v>109.90356016903259</v>
      </c>
      <c r="Y179" s="328">
        <v>108.68813651254086</v>
      </c>
      <c r="Z179" s="328">
        <v>55.678175282119398</v>
      </c>
      <c r="AA179" s="330"/>
      <c r="AB179" s="330"/>
      <c r="AC179" s="330"/>
      <c r="AD179" s="329">
        <v>57.8</v>
      </c>
      <c r="AE179" s="328"/>
      <c r="AF179" s="328"/>
      <c r="AG179" s="315"/>
    </row>
    <row r="180" spans="1:33" s="314" customFormat="1" x14ac:dyDescent="0.2">
      <c r="A180" s="335"/>
      <c r="B180" s="335" t="s">
        <v>844</v>
      </c>
      <c r="C180" s="334" t="s">
        <v>1958</v>
      </c>
      <c r="D180" s="333">
        <v>0.308289691308544</v>
      </c>
      <c r="E180" s="332">
        <v>1.0810019851840553</v>
      </c>
      <c r="F180" s="333">
        <v>0.1555824388194291</v>
      </c>
      <c r="G180" s="332">
        <v>1.4237300669550654</v>
      </c>
      <c r="H180" s="333">
        <v>4.2443576805218326E-2</v>
      </c>
      <c r="I180" s="332">
        <v>1.4488766463189635</v>
      </c>
      <c r="J180" s="333">
        <v>0.2798631979473335</v>
      </c>
      <c r="K180" s="333">
        <v>2.0127210142525973</v>
      </c>
      <c r="M180" s="333">
        <v>0.66354865059116663</v>
      </c>
      <c r="N180" s="333">
        <v>0.61932221663663856</v>
      </c>
      <c r="O180" s="333">
        <v>0.61932221663663856</v>
      </c>
      <c r="P180" s="332">
        <v>15.311838858150699</v>
      </c>
      <c r="Q180" s="332">
        <v>23.159752624105288</v>
      </c>
      <c r="R180" s="332">
        <v>0.77988314701370609</v>
      </c>
      <c r="S180" s="331">
        <f>R180/Q180</f>
        <v>3.3674070689424504E-2</v>
      </c>
      <c r="T180" s="332"/>
      <c r="U180" s="332"/>
      <c r="V180" s="331"/>
      <c r="W180" s="328">
        <v>77.299555039029073</v>
      </c>
      <c r="X180" s="328">
        <v>21.087660189695637</v>
      </c>
      <c r="Y180" s="328">
        <v>82.255155183607542</v>
      </c>
      <c r="Z180" s="328">
        <v>41.356787321190964</v>
      </c>
      <c r="AA180" s="330"/>
      <c r="AB180" s="330"/>
      <c r="AC180" s="330"/>
      <c r="AD180" s="329">
        <v>54.1</v>
      </c>
      <c r="AE180" s="328"/>
      <c r="AF180" s="328"/>
      <c r="AG180" s="315"/>
    </row>
    <row r="181" spans="1:33" s="314" customFormat="1" x14ac:dyDescent="0.2">
      <c r="A181" s="335"/>
      <c r="B181" s="335" t="s">
        <v>844</v>
      </c>
      <c r="C181" s="334" t="s">
        <v>1957</v>
      </c>
      <c r="D181" s="333">
        <v>0.21458657461268763</v>
      </c>
      <c r="E181" s="332">
        <v>1.2660534905163279</v>
      </c>
      <c r="F181" s="333">
        <v>0.14694967411314286</v>
      </c>
      <c r="G181" s="332">
        <v>1.4313956236528151</v>
      </c>
      <c r="H181" s="333">
        <v>5.7537070989210001E-2</v>
      </c>
      <c r="I181" s="332">
        <v>1.4337694923534785</v>
      </c>
      <c r="J181" s="333">
        <v>0.40167380856742246</v>
      </c>
      <c r="K181" s="333">
        <v>2.2647923548519584</v>
      </c>
      <c r="M181" s="333">
        <v>0.67603897274011271</v>
      </c>
      <c r="N181" s="333">
        <v>0.6331794733389281</v>
      </c>
      <c r="O181" s="333">
        <v>0.6331794733389281</v>
      </c>
      <c r="P181" s="332">
        <v>10.984566186220485</v>
      </c>
      <c r="Q181" s="332">
        <v>16.325888481235232</v>
      </c>
      <c r="R181" s="332">
        <v>0.5845590968545149</v>
      </c>
      <c r="S181" s="331">
        <f>R181/Q181</f>
        <v>3.5805652937443477E-2</v>
      </c>
      <c r="T181" s="332"/>
      <c r="U181" s="332"/>
      <c r="V181" s="331"/>
      <c r="W181" s="328">
        <v>64.884391630131788</v>
      </c>
      <c r="X181" s="328">
        <v>25.40500936694967</v>
      </c>
      <c r="Y181" s="328">
        <v>70.854568831364958</v>
      </c>
      <c r="Z181" s="328">
        <v>43.139508024007739</v>
      </c>
      <c r="AA181" s="330"/>
      <c r="AB181" s="330"/>
      <c r="AC181" s="330"/>
      <c r="AD181" s="329">
        <v>54.6</v>
      </c>
      <c r="AE181" s="328"/>
      <c r="AF181" s="328"/>
      <c r="AG181" s="315"/>
    </row>
    <row r="182" spans="1:33" s="341" customFormat="1" ht="13.5" x14ac:dyDescent="0.2">
      <c r="A182" s="350" t="s">
        <v>732</v>
      </c>
      <c r="B182" s="350" t="s">
        <v>844</v>
      </c>
      <c r="C182" s="349" t="s">
        <v>1964</v>
      </c>
      <c r="D182" s="348"/>
      <c r="E182" s="347"/>
      <c r="F182" s="348"/>
      <c r="G182" s="347"/>
      <c r="H182" s="348"/>
      <c r="I182" s="347"/>
      <c r="J182" s="348"/>
      <c r="K182" s="348"/>
      <c r="M182" s="348"/>
      <c r="N182" s="348"/>
      <c r="O182" s="348"/>
      <c r="P182" s="347"/>
      <c r="Q182" s="347"/>
      <c r="R182" s="347"/>
      <c r="S182" s="346"/>
      <c r="T182" s="347">
        <v>56</v>
      </c>
      <c r="U182" s="347"/>
      <c r="V182" s="346"/>
      <c r="W182" s="343"/>
      <c r="X182" s="343"/>
      <c r="Y182" s="343"/>
      <c r="Z182" s="343"/>
      <c r="AA182" s="345"/>
      <c r="AB182" s="345"/>
      <c r="AC182" s="345"/>
      <c r="AD182" s="344"/>
      <c r="AE182" s="343"/>
      <c r="AF182" s="343"/>
      <c r="AG182" s="342"/>
    </row>
    <row r="183" spans="1:33" s="341" customFormat="1" x14ac:dyDescent="0.2">
      <c r="A183" s="350"/>
      <c r="B183" s="350" t="s">
        <v>844</v>
      </c>
      <c r="C183" s="349" t="s">
        <v>1963</v>
      </c>
      <c r="D183" s="348"/>
      <c r="E183" s="347"/>
      <c r="F183" s="348"/>
      <c r="G183" s="347"/>
      <c r="H183" s="348"/>
      <c r="I183" s="347"/>
      <c r="J183" s="348"/>
      <c r="K183" s="348"/>
      <c r="M183" s="348"/>
      <c r="N183" s="348"/>
      <c r="O183" s="348"/>
      <c r="P183" s="347"/>
      <c r="Q183" s="347"/>
      <c r="R183" s="347"/>
      <c r="S183" s="346"/>
      <c r="T183" s="347"/>
      <c r="U183" s="347"/>
      <c r="V183" s="346"/>
      <c r="W183" s="343"/>
      <c r="X183" s="343"/>
      <c r="Y183" s="343"/>
      <c r="Z183" s="343"/>
      <c r="AA183" s="345"/>
      <c r="AB183" s="345"/>
      <c r="AC183" s="345"/>
      <c r="AD183" s="344"/>
      <c r="AE183" s="343"/>
      <c r="AF183" s="343"/>
      <c r="AG183" s="342"/>
    </row>
    <row r="184" spans="1:33" s="341" customFormat="1" x14ac:dyDescent="0.2">
      <c r="A184" s="350"/>
      <c r="B184" s="350" t="s">
        <v>844</v>
      </c>
      <c r="C184" s="349" t="s">
        <v>1962</v>
      </c>
      <c r="D184" s="348"/>
      <c r="E184" s="347"/>
      <c r="F184" s="348"/>
      <c r="G184" s="347"/>
      <c r="H184" s="348"/>
      <c r="I184" s="347"/>
      <c r="J184" s="348"/>
      <c r="K184" s="348"/>
      <c r="M184" s="348"/>
      <c r="N184" s="348"/>
      <c r="O184" s="348"/>
      <c r="P184" s="347"/>
      <c r="Q184" s="347"/>
      <c r="R184" s="347"/>
      <c r="S184" s="346"/>
      <c r="T184" s="347"/>
      <c r="U184" s="347"/>
      <c r="V184" s="346"/>
      <c r="W184" s="343"/>
      <c r="X184" s="343"/>
      <c r="Y184" s="343"/>
      <c r="Z184" s="343"/>
      <c r="AA184" s="345"/>
      <c r="AB184" s="345"/>
      <c r="AC184" s="345"/>
      <c r="AD184" s="344"/>
      <c r="AE184" s="343"/>
      <c r="AF184" s="343"/>
      <c r="AG184" s="342"/>
    </row>
    <row r="185" spans="1:33" s="341" customFormat="1" x14ac:dyDescent="0.2">
      <c r="A185" s="350"/>
      <c r="B185" s="350" t="s">
        <v>844</v>
      </c>
      <c r="C185" s="349" t="s">
        <v>1961</v>
      </c>
      <c r="D185" s="348"/>
      <c r="E185" s="347"/>
      <c r="F185" s="348"/>
      <c r="G185" s="347"/>
      <c r="H185" s="348"/>
      <c r="I185" s="347"/>
      <c r="J185" s="348"/>
      <c r="K185" s="348"/>
      <c r="M185" s="348"/>
      <c r="N185" s="348"/>
      <c r="O185" s="348"/>
      <c r="P185" s="347"/>
      <c r="Q185" s="347"/>
      <c r="R185" s="347"/>
      <c r="S185" s="346"/>
      <c r="T185" s="347"/>
      <c r="U185" s="347"/>
      <c r="V185" s="346"/>
      <c r="W185" s="343"/>
      <c r="X185" s="343"/>
      <c r="Y185" s="343"/>
      <c r="Z185" s="343"/>
      <c r="AA185" s="345"/>
      <c r="AB185" s="345"/>
      <c r="AC185" s="345"/>
      <c r="AD185" s="344"/>
      <c r="AE185" s="343"/>
      <c r="AF185" s="343"/>
      <c r="AG185" s="342"/>
    </row>
    <row r="186" spans="1:33" s="341" customFormat="1" ht="13.5" x14ac:dyDescent="0.2">
      <c r="A186" s="350" t="s">
        <v>727</v>
      </c>
      <c r="B186" s="350" t="s">
        <v>844</v>
      </c>
      <c r="C186" s="349"/>
      <c r="D186" s="348"/>
      <c r="E186" s="347"/>
      <c r="F186" s="348"/>
      <c r="G186" s="347"/>
      <c r="H186" s="348"/>
      <c r="I186" s="347"/>
      <c r="J186" s="348"/>
      <c r="K186" s="348"/>
      <c r="M186" s="348"/>
      <c r="N186" s="348"/>
      <c r="O186" s="348"/>
      <c r="P186" s="347"/>
      <c r="Q186" s="347"/>
      <c r="R186" s="347"/>
      <c r="S186" s="346"/>
      <c r="T186" s="347">
        <v>46</v>
      </c>
      <c r="U186" s="347"/>
      <c r="V186" s="346"/>
      <c r="W186" s="343"/>
      <c r="X186" s="343"/>
      <c r="Y186" s="343"/>
      <c r="Z186" s="343"/>
      <c r="AA186" s="345"/>
      <c r="AB186" s="345"/>
      <c r="AC186" s="345"/>
      <c r="AD186" s="344"/>
      <c r="AE186" s="343"/>
      <c r="AF186" s="343"/>
      <c r="AG186" s="342"/>
    </row>
    <row r="187" spans="1:33" s="341" customFormat="1" x14ac:dyDescent="0.2">
      <c r="A187" s="350"/>
      <c r="B187" s="350" t="s">
        <v>844</v>
      </c>
      <c r="C187" s="349"/>
      <c r="D187" s="348"/>
      <c r="E187" s="347"/>
      <c r="F187" s="348"/>
      <c r="G187" s="347"/>
      <c r="H187" s="348"/>
      <c r="I187" s="347"/>
      <c r="J187" s="348"/>
      <c r="K187" s="348"/>
      <c r="M187" s="348"/>
      <c r="N187" s="348"/>
      <c r="O187" s="348"/>
      <c r="P187" s="347"/>
      <c r="Q187" s="347"/>
      <c r="R187" s="347"/>
      <c r="S187" s="346"/>
      <c r="T187" s="347"/>
      <c r="U187" s="347"/>
      <c r="V187" s="346"/>
      <c r="W187" s="343"/>
      <c r="X187" s="343"/>
      <c r="Y187" s="343"/>
      <c r="Z187" s="343"/>
      <c r="AA187" s="345"/>
      <c r="AB187" s="345"/>
      <c r="AC187" s="345"/>
      <c r="AD187" s="344"/>
      <c r="AE187" s="343"/>
      <c r="AF187" s="343"/>
      <c r="AG187" s="342"/>
    </row>
    <row r="188" spans="1:33" s="341" customFormat="1" x14ac:dyDescent="0.2">
      <c r="A188" s="350"/>
      <c r="B188" s="350" t="s">
        <v>844</v>
      </c>
      <c r="C188" s="349"/>
      <c r="D188" s="348"/>
      <c r="E188" s="347"/>
      <c r="F188" s="348"/>
      <c r="G188" s="347"/>
      <c r="H188" s="348"/>
      <c r="I188" s="347"/>
      <c r="J188" s="348"/>
      <c r="K188" s="348"/>
      <c r="M188" s="348"/>
      <c r="N188" s="348"/>
      <c r="O188" s="348"/>
      <c r="P188" s="347"/>
      <c r="Q188" s="347"/>
      <c r="R188" s="347"/>
      <c r="S188" s="346"/>
      <c r="T188" s="347"/>
      <c r="U188" s="347"/>
      <c r="V188" s="346"/>
      <c r="W188" s="343"/>
      <c r="X188" s="343"/>
      <c r="Y188" s="343"/>
      <c r="Z188" s="343"/>
      <c r="AA188" s="345"/>
      <c r="AB188" s="345"/>
      <c r="AC188" s="345"/>
      <c r="AD188" s="344"/>
      <c r="AE188" s="343"/>
      <c r="AF188" s="343"/>
      <c r="AG188" s="342"/>
    </row>
    <row r="189" spans="1:33" s="341" customFormat="1" x14ac:dyDescent="0.2">
      <c r="A189" s="350"/>
      <c r="B189" s="350" t="s">
        <v>844</v>
      </c>
      <c r="C189" s="349"/>
      <c r="D189" s="348"/>
      <c r="E189" s="347"/>
      <c r="F189" s="348"/>
      <c r="G189" s="347"/>
      <c r="H189" s="348"/>
      <c r="I189" s="347"/>
      <c r="J189" s="348"/>
      <c r="K189" s="348"/>
      <c r="M189" s="348"/>
      <c r="N189" s="348"/>
      <c r="O189" s="348"/>
      <c r="P189" s="347"/>
      <c r="Q189" s="347"/>
      <c r="R189" s="347"/>
      <c r="S189" s="346"/>
      <c r="T189" s="347"/>
      <c r="U189" s="347"/>
      <c r="V189" s="346"/>
      <c r="W189" s="343"/>
      <c r="X189" s="343"/>
      <c r="Y189" s="343"/>
      <c r="Z189" s="343"/>
      <c r="AA189" s="345"/>
      <c r="AB189" s="345"/>
      <c r="AC189" s="345"/>
      <c r="AD189" s="344"/>
      <c r="AE189" s="343"/>
      <c r="AF189" s="343"/>
      <c r="AG189" s="342"/>
    </row>
    <row r="190" spans="1:33" x14ac:dyDescent="0.2">
      <c r="A190" s="338" t="s">
        <v>720</v>
      </c>
      <c r="B190" s="338"/>
      <c r="C190" s="338"/>
      <c r="D190" s="338"/>
      <c r="E190" s="338"/>
      <c r="F190" s="338"/>
      <c r="G190" s="338"/>
      <c r="H190" s="338"/>
      <c r="I190" s="338"/>
      <c r="J190" s="338"/>
      <c r="K190" s="338"/>
      <c r="L190" s="338"/>
      <c r="M190" s="338"/>
      <c r="N190" s="338"/>
      <c r="O190" s="338"/>
      <c r="P190" s="338"/>
      <c r="Q190" s="338"/>
      <c r="R190" s="338"/>
      <c r="S190" s="340"/>
      <c r="T190" s="338"/>
      <c r="U190" s="338"/>
      <c r="V190" s="340"/>
      <c r="W190" s="338"/>
      <c r="X190" s="338"/>
      <c r="Y190" s="338"/>
      <c r="Z190" s="339"/>
      <c r="AA190" s="339"/>
      <c r="AB190" s="339"/>
      <c r="AC190" s="338"/>
      <c r="AD190" s="338"/>
      <c r="AE190" s="338"/>
      <c r="AF190" s="337"/>
      <c r="AG190" s="336"/>
    </row>
    <row r="191" spans="1:33" s="314" customFormat="1" x14ac:dyDescent="0.2">
      <c r="A191" s="335" t="s">
        <v>622</v>
      </c>
      <c r="B191" s="335" t="s">
        <v>844</v>
      </c>
      <c r="C191" s="334" t="s">
        <v>1960</v>
      </c>
      <c r="D191" s="333">
        <v>1.0989290773162232</v>
      </c>
      <c r="E191" s="332">
        <v>0.63705130115810138</v>
      </c>
      <c r="F191" s="333">
        <v>0.51763293758998563</v>
      </c>
      <c r="G191" s="332">
        <v>1.4475641827261083</v>
      </c>
      <c r="H191" s="333">
        <v>0.13200536365480955</v>
      </c>
      <c r="I191" s="332">
        <v>1.8895623021773327</v>
      </c>
      <c r="J191" s="333">
        <v>0.26161585856229985</v>
      </c>
      <c r="K191" s="333">
        <v>8.9556189728212594</v>
      </c>
      <c r="M191" s="333">
        <v>0.76096857776659577</v>
      </c>
      <c r="N191" s="333">
        <v>0.72805754500741549</v>
      </c>
      <c r="O191" s="333">
        <v>0.72805754500741549</v>
      </c>
      <c r="P191" s="332">
        <v>16.512087942167298</v>
      </c>
      <c r="Q191" s="332">
        <v>21.759847276833444</v>
      </c>
      <c r="R191" s="332">
        <v>0.63775647432045435</v>
      </c>
      <c r="S191" s="331">
        <f>R191/Q191</f>
        <v>2.9308867208798835E-2</v>
      </c>
      <c r="T191" s="332">
        <f>AVERAGE(Q191:Q194)</f>
        <v>12.288283126867274</v>
      </c>
      <c r="U191" s="332">
        <f>2*STDEV(Q191:Q194)/SQRT(4)</f>
        <v>6.768938033223959</v>
      </c>
      <c r="V191" s="331">
        <f>U191/T191</f>
        <v>0.55084489536412606</v>
      </c>
      <c r="W191" s="328">
        <v>57.799794649695492</v>
      </c>
      <c r="X191" s="328">
        <v>14.739948635088519</v>
      </c>
      <c r="Y191" s="328">
        <v>61.263682578941292</v>
      </c>
      <c r="Z191" s="328">
        <v>60.140079864742546</v>
      </c>
      <c r="AA191" s="330">
        <f>AVERAGE(Z192:Z194)</f>
        <v>76.942920680802146</v>
      </c>
      <c r="AB191" s="330">
        <f>STDEV(Z192:Z194)</f>
        <v>34.422062751092234</v>
      </c>
      <c r="AC191" s="330">
        <v>50</v>
      </c>
      <c r="AD191" s="329">
        <v>77.7</v>
      </c>
      <c r="AE191" s="328">
        <f>AVERAGE(AD192:AD194)</f>
        <v>80.399999999999991</v>
      </c>
      <c r="AF191" s="328">
        <f>STDEV(AD192:AD194)</f>
        <v>6.3976558206893266</v>
      </c>
      <c r="AG191" s="315"/>
    </row>
    <row r="192" spans="1:33" s="314" customFormat="1" x14ac:dyDescent="0.2">
      <c r="A192" s="335"/>
      <c r="B192" s="335" t="s">
        <v>844</v>
      </c>
      <c r="C192" s="334" t="s">
        <v>1959</v>
      </c>
      <c r="D192" s="333">
        <v>9.4752720400869059E-2</v>
      </c>
      <c r="E192" s="332">
        <v>1.4594576950526823</v>
      </c>
      <c r="F192" s="333">
        <v>9.6322529511288016E-2</v>
      </c>
      <c r="G192" s="332">
        <v>1.4435546158248602</v>
      </c>
      <c r="H192" s="333">
        <v>1.1226036304745701E-2</v>
      </c>
      <c r="I192" s="332">
        <v>1.6960699876757233</v>
      </c>
      <c r="J192" s="333">
        <v>0.11956194051849969</v>
      </c>
      <c r="K192" s="333">
        <v>6.8991275590858887</v>
      </c>
      <c r="M192" s="333">
        <v>0.78756308188009738</v>
      </c>
      <c r="N192" s="333">
        <v>0.75798157523145981</v>
      </c>
      <c r="O192" s="333">
        <v>0.75798157523145981</v>
      </c>
      <c r="P192" s="332">
        <v>7.8151096677303578</v>
      </c>
      <c r="Q192" s="332">
        <v>9.9185303546843144</v>
      </c>
      <c r="R192" s="332">
        <v>0.39233255836180164</v>
      </c>
      <c r="S192" s="331">
        <f>R192/Q192</f>
        <v>3.9555513199242387E-2</v>
      </c>
      <c r="T192" s="332"/>
      <c r="U192" s="332"/>
      <c r="V192" s="331"/>
      <c r="W192" s="328">
        <v>13.961552194296642</v>
      </c>
      <c r="X192" s="328">
        <v>1.6271675235170044</v>
      </c>
      <c r="Y192" s="328">
        <v>14.343936562323139</v>
      </c>
      <c r="Z192" s="328">
        <v>68.235523835299475</v>
      </c>
      <c r="AA192" s="330"/>
      <c r="AB192" s="330"/>
      <c r="AC192" s="330"/>
      <c r="AD192" s="329">
        <v>79.5</v>
      </c>
      <c r="AE192" s="328"/>
      <c r="AF192" s="328"/>
      <c r="AG192" s="315"/>
    </row>
    <row r="193" spans="1:33" s="314" customFormat="1" x14ac:dyDescent="0.2">
      <c r="A193" s="335"/>
      <c r="B193" s="335" t="s">
        <v>844</v>
      </c>
      <c r="C193" s="334" t="s">
        <v>1958</v>
      </c>
      <c r="D193" s="333">
        <v>0.79641872878437558</v>
      </c>
      <c r="E193" s="332">
        <v>0.67670643376639805</v>
      </c>
      <c r="F193" s="333">
        <v>0.63969098898868415</v>
      </c>
      <c r="G193" s="332">
        <v>1.4208897427070639</v>
      </c>
      <c r="H193" s="333">
        <v>1.5179676709832302E-2</v>
      </c>
      <c r="I193" s="332">
        <v>1.4999179152084694</v>
      </c>
      <c r="J193" s="333">
        <v>2.4343705245090708E-2</v>
      </c>
      <c r="K193" s="333">
        <v>32.333930686995295</v>
      </c>
      <c r="M193" s="333">
        <v>0.87066051704827474</v>
      </c>
      <c r="N193" s="333">
        <v>0.85206007021535468</v>
      </c>
      <c r="O193" s="333">
        <v>0.85206007021535468</v>
      </c>
      <c r="P193" s="332">
        <v>10.142229549614484</v>
      </c>
      <c r="Q193" s="332">
        <v>11.645250219054535</v>
      </c>
      <c r="R193" s="332">
        <v>0.35087957928473851</v>
      </c>
      <c r="S193" s="331">
        <f>R193/Q193</f>
        <v>3.0130703306882316E-2</v>
      </c>
      <c r="T193" s="332"/>
      <c r="U193" s="332"/>
      <c r="V193" s="331"/>
      <c r="W193" s="328">
        <v>19.783891886858278</v>
      </c>
      <c r="X193" s="328">
        <v>0.46946586410348085</v>
      </c>
      <c r="Y193" s="328">
        <v>19.894216364922595</v>
      </c>
      <c r="Z193" s="328">
        <v>114.88254374723911</v>
      </c>
      <c r="AA193" s="330"/>
      <c r="AB193" s="330"/>
      <c r="AC193" s="330"/>
      <c r="AD193" s="329">
        <v>87.2</v>
      </c>
      <c r="AE193" s="328"/>
      <c r="AF193" s="328"/>
      <c r="AG193" s="315"/>
    </row>
    <row r="194" spans="1:33" s="314" customFormat="1" x14ac:dyDescent="0.2">
      <c r="A194" s="327"/>
      <c r="B194" s="327" t="s">
        <v>844</v>
      </c>
      <c r="C194" s="326" t="s">
        <v>1957</v>
      </c>
      <c r="D194" s="324">
        <v>1.3507504920590848E-2</v>
      </c>
      <c r="E194" s="323">
        <v>5.4941037839968025</v>
      </c>
      <c r="F194" s="324">
        <v>2.5577496968318285E-2</v>
      </c>
      <c r="G194" s="323">
        <v>1.4896395135830613</v>
      </c>
      <c r="H194" s="324">
        <v>5.5335385863257867E-3</v>
      </c>
      <c r="I194" s="323">
        <v>1.9042287361400496</v>
      </c>
      <c r="J194" s="324">
        <v>0.2219418964056443</v>
      </c>
      <c r="K194" s="324">
        <v>2.004174472873693</v>
      </c>
      <c r="L194" s="325"/>
      <c r="M194" s="324">
        <v>0.70423734924737391</v>
      </c>
      <c r="N194" s="324">
        <v>0.66455835575087385</v>
      </c>
      <c r="O194" s="324">
        <v>0.66455835575087385</v>
      </c>
      <c r="P194" s="323">
        <v>4.1031813289432648</v>
      </c>
      <c r="Q194" s="323">
        <v>5.8295046568967983</v>
      </c>
      <c r="R194" s="323">
        <v>0.65993357568304312</v>
      </c>
      <c r="S194" s="322">
        <f>R194/Q194</f>
        <v>0.11320577210660356</v>
      </c>
      <c r="T194" s="321"/>
      <c r="U194" s="321"/>
      <c r="V194" s="320"/>
      <c r="W194" s="319">
        <v>12.762110941191612</v>
      </c>
      <c r="X194" s="319">
        <v>2.7610064199607844</v>
      </c>
      <c r="Y194" s="319">
        <v>13.410947449882396</v>
      </c>
      <c r="Z194" s="319">
        <v>47.710694459867881</v>
      </c>
      <c r="AA194" s="318"/>
      <c r="AB194" s="318"/>
      <c r="AC194" s="318"/>
      <c r="AD194" s="317">
        <v>74.5</v>
      </c>
      <c r="AE194" s="316"/>
      <c r="AF194" s="316"/>
      <c r="AG194" s="315"/>
    </row>
    <row r="195" spans="1:33" x14ac:dyDescent="0.2">
      <c r="A195" s="313"/>
      <c r="B195" s="313"/>
      <c r="C195" s="312"/>
      <c r="D195" s="311"/>
      <c r="E195" s="310"/>
      <c r="F195" s="311"/>
      <c r="G195" s="310"/>
      <c r="H195" s="311"/>
      <c r="I195" s="310"/>
      <c r="J195" s="311"/>
      <c r="K195" s="311"/>
      <c r="M195" s="311"/>
      <c r="N195" s="311"/>
      <c r="O195" s="311"/>
      <c r="P195" s="310"/>
      <c r="Q195" s="310"/>
      <c r="R195" s="310"/>
      <c r="S195" s="309"/>
      <c r="T195" s="308"/>
      <c r="U195" s="308"/>
      <c r="V195" s="307"/>
      <c r="W195" s="306"/>
      <c r="X195" s="306"/>
      <c r="Y195" s="306"/>
      <c r="Z195" s="306"/>
    </row>
    <row r="196" spans="1:33" ht="13.5" x14ac:dyDescent="0.25">
      <c r="A196" s="300" t="s">
        <v>1956</v>
      </c>
    </row>
    <row r="197" spans="1:33" ht="15" x14ac:dyDescent="0.25">
      <c r="A197" s="49" t="s">
        <v>1955</v>
      </c>
    </row>
  </sheetData>
  <mergeCells count="29">
    <mergeCell ref="AD2:AD3"/>
    <mergeCell ref="AE2:AE3"/>
    <mergeCell ref="AF2:AF3"/>
    <mergeCell ref="W2:W3"/>
    <mergeCell ref="X2:X3"/>
    <mergeCell ref="Y2:Y3"/>
    <mergeCell ref="Z2:Z3"/>
    <mergeCell ref="AB2:AB3"/>
    <mergeCell ref="AC2:AC3"/>
    <mergeCell ref="M2:M3"/>
    <mergeCell ref="N2:N3"/>
    <mergeCell ref="AA2:AA3"/>
    <mergeCell ref="P2:P3"/>
    <mergeCell ref="Q2:Q3"/>
    <mergeCell ref="R2:R3"/>
    <mergeCell ref="S2:S3"/>
    <mergeCell ref="T2:T3"/>
    <mergeCell ref="U2:U3"/>
    <mergeCell ref="V2:V3"/>
    <mergeCell ref="O2:O3"/>
    <mergeCell ref="A2:A3"/>
    <mergeCell ref="B2:B3"/>
    <mergeCell ref="C2:C3"/>
    <mergeCell ref="D2:E2"/>
    <mergeCell ref="F2:G2"/>
    <mergeCell ref="H2:I2"/>
    <mergeCell ref="J2:J3"/>
    <mergeCell ref="K2:K3"/>
    <mergeCell ref="L2:L3"/>
  </mergeCells>
  <pageMargins left="0.7" right="0.7" top="0.75" bottom="0.75" header="0.3" footer="0.3"/>
  <pageSetup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1E6CA-B4CC-47F0-8F5D-807FEB317127}">
  <dimension ref="A1:Q39"/>
  <sheetViews>
    <sheetView workbookViewId="0">
      <pane ySplit="2" topLeftCell="A3" activePane="bottomLeft" state="frozen"/>
      <selection pane="bottomLeft"/>
    </sheetView>
  </sheetViews>
  <sheetFormatPr defaultColWidth="9.140625" defaultRowHeight="15" customHeight="1" x14ac:dyDescent="0.25"/>
  <cols>
    <col min="1" max="1" width="8.7109375" style="438" customWidth="1"/>
    <col min="2" max="2" width="9.85546875" style="438" bestFit="1" customWidth="1"/>
    <col min="3" max="5" width="6.7109375" style="439" customWidth="1"/>
    <col min="6" max="6" width="7.85546875" style="439" bestFit="1" customWidth="1"/>
    <col min="7" max="7" width="7.42578125" style="441" customWidth="1"/>
    <col min="8" max="8" width="10.85546875" style="439" customWidth="1"/>
    <col min="9" max="9" width="15.28515625" style="439" customWidth="1"/>
    <col min="10" max="10" width="15.140625" style="439" customWidth="1"/>
    <col min="11" max="11" width="11.42578125" style="439" customWidth="1"/>
    <col min="12" max="12" width="9.42578125" style="440" customWidth="1"/>
    <col min="13" max="13" width="20.5703125" style="439" bestFit="1" customWidth="1"/>
    <col min="14" max="14" width="15" style="439" bestFit="1" customWidth="1"/>
    <col min="15" max="15" width="11.28515625" style="439" bestFit="1" customWidth="1"/>
    <col min="16" max="16" width="9.140625" style="439"/>
    <col min="17" max="256" width="9.140625" style="438"/>
    <col min="257" max="257" width="8.7109375" style="438" customWidth="1"/>
    <col min="258" max="258" width="9.85546875" style="438" bestFit="1" customWidth="1"/>
    <col min="259" max="261" width="6.7109375" style="438" customWidth="1"/>
    <col min="262" max="262" width="7.85546875" style="438" bestFit="1" customWidth="1"/>
    <col min="263" max="263" width="7.42578125" style="438" customWidth="1"/>
    <col min="264" max="264" width="10.85546875" style="438" customWidth="1"/>
    <col min="265" max="265" width="15.28515625" style="438" customWidth="1"/>
    <col min="266" max="266" width="15.140625" style="438" customWidth="1"/>
    <col min="267" max="267" width="11.42578125" style="438" customWidth="1"/>
    <col min="268" max="268" width="9.42578125" style="438" customWidth="1"/>
    <col min="269" max="269" width="20.5703125" style="438" bestFit="1" customWidth="1"/>
    <col min="270" max="270" width="15" style="438" bestFit="1" customWidth="1"/>
    <col min="271" max="271" width="11.28515625" style="438" bestFit="1" customWidth="1"/>
    <col min="272" max="512" width="9.140625" style="438"/>
    <col min="513" max="513" width="8.7109375" style="438" customWidth="1"/>
    <col min="514" max="514" width="9.85546875" style="438" bestFit="1" customWidth="1"/>
    <col min="515" max="517" width="6.7109375" style="438" customWidth="1"/>
    <col min="518" max="518" width="7.85546875" style="438" bestFit="1" customWidth="1"/>
    <col min="519" max="519" width="7.42578125" style="438" customWidth="1"/>
    <col min="520" max="520" width="10.85546875" style="438" customWidth="1"/>
    <col min="521" max="521" width="15.28515625" style="438" customWidth="1"/>
    <col min="522" max="522" width="15.140625" style="438" customWidth="1"/>
    <col min="523" max="523" width="11.42578125" style="438" customWidth="1"/>
    <col min="524" max="524" width="9.42578125" style="438" customWidth="1"/>
    <col min="525" max="525" width="20.5703125" style="438" bestFit="1" customWidth="1"/>
    <col min="526" max="526" width="15" style="438" bestFit="1" customWidth="1"/>
    <col min="527" max="527" width="11.28515625" style="438" bestFit="1" customWidth="1"/>
    <col min="528" max="768" width="9.140625" style="438"/>
    <col min="769" max="769" width="8.7109375" style="438" customWidth="1"/>
    <col min="770" max="770" width="9.85546875" style="438" bestFit="1" customWidth="1"/>
    <col min="771" max="773" width="6.7109375" style="438" customWidth="1"/>
    <col min="774" max="774" width="7.85546875" style="438" bestFit="1" customWidth="1"/>
    <col min="775" max="775" width="7.42578125" style="438" customWidth="1"/>
    <col min="776" max="776" width="10.85546875" style="438" customWidth="1"/>
    <col min="777" max="777" width="15.28515625" style="438" customWidth="1"/>
    <col min="778" max="778" width="15.140625" style="438" customWidth="1"/>
    <col min="779" max="779" width="11.42578125" style="438" customWidth="1"/>
    <col min="780" max="780" width="9.42578125" style="438" customWidth="1"/>
    <col min="781" max="781" width="20.5703125" style="438" bestFit="1" customWidth="1"/>
    <col min="782" max="782" width="15" style="438" bestFit="1" customWidth="1"/>
    <col min="783" max="783" width="11.28515625" style="438" bestFit="1" customWidth="1"/>
    <col min="784" max="1024" width="9.140625" style="438"/>
    <col min="1025" max="1025" width="8.7109375" style="438" customWidth="1"/>
    <col min="1026" max="1026" width="9.85546875" style="438" bestFit="1" customWidth="1"/>
    <col min="1027" max="1029" width="6.7109375" style="438" customWidth="1"/>
    <col min="1030" max="1030" width="7.85546875" style="438" bestFit="1" customWidth="1"/>
    <col min="1031" max="1031" width="7.42578125" style="438" customWidth="1"/>
    <col min="1032" max="1032" width="10.85546875" style="438" customWidth="1"/>
    <col min="1033" max="1033" width="15.28515625" style="438" customWidth="1"/>
    <col min="1034" max="1034" width="15.140625" style="438" customWidth="1"/>
    <col min="1035" max="1035" width="11.42578125" style="438" customWidth="1"/>
    <col min="1036" max="1036" width="9.42578125" style="438" customWidth="1"/>
    <col min="1037" max="1037" width="20.5703125" style="438" bestFit="1" customWidth="1"/>
    <col min="1038" max="1038" width="15" style="438" bestFit="1" customWidth="1"/>
    <col min="1039" max="1039" width="11.28515625" style="438" bestFit="1" customWidth="1"/>
    <col min="1040" max="1280" width="9.140625" style="438"/>
    <col min="1281" max="1281" width="8.7109375" style="438" customWidth="1"/>
    <col min="1282" max="1282" width="9.85546875" style="438" bestFit="1" customWidth="1"/>
    <col min="1283" max="1285" width="6.7109375" style="438" customWidth="1"/>
    <col min="1286" max="1286" width="7.85546875" style="438" bestFit="1" customWidth="1"/>
    <col min="1287" max="1287" width="7.42578125" style="438" customWidth="1"/>
    <col min="1288" max="1288" width="10.85546875" style="438" customWidth="1"/>
    <col min="1289" max="1289" width="15.28515625" style="438" customWidth="1"/>
    <col min="1290" max="1290" width="15.140625" style="438" customWidth="1"/>
    <col min="1291" max="1291" width="11.42578125" style="438" customWidth="1"/>
    <col min="1292" max="1292" width="9.42578125" style="438" customWidth="1"/>
    <col min="1293" max="1293" width="20.5703125" style="438" bestFit="1" customWidth="1"/>
    <col min="1294" max="1294" width="15" style="438" bestFit="1" customWidth="1"/>
    <col min="1295" max="1295" width="11.28515625" style="438" bestFit="1" customWidth="1"/>
    <col min="1296" max="1536" width="9.140625" style="438"/>
    <col min="1537" max="1537" width="8.7109375" style="438" customWidth="1"/>
    <col min="1538" max="1538" width="9.85546875" style="438" bestFit="1" customWidth="1"/>
    <col min="1539" max="1541" width="6.7109375" style="438" customWidth="1"/>
    <col min="1542" max="1542" width="7.85546875" style="438" bestFit="1" customWidth="1"/>
    <col min="1543" max="1543" width="7.42578125" style="438" customWidth="1"/>
    <col min="1544" max="1544" width="10.85546875" style="438" customWidth="1"/>
    <col min="1545" max="1545" width="15.28515625" style="438" customWidth="1"/>
    <col min="1546" max="1546" width="15.140625" style="438" customWidth="1"/>
    <col min="1547" max="1547" width="11.42578125" style="438" customWidth="1"/>
    <col min="1548" max="1548" width="9.42578125" style="438" customWidth="1"/>
    <col min="1549" max="1549" width="20.5703125" style="438" bestFit="1" customWidth="1"/>
    <col min="1550" max="1550" width="15" style="438" bestFit="1" customWidth="1"/>
    <col min="1551" max="1551" width="11.28515625" style="438" bestFit="1" customWidth="1"/>
    <col min="1552" max="1792" width="9.140625" style="438"/>
    <col min="1793" max="1793" width="8.7109375" style="438" customWidth="1"/>
    <col min="1794" max="1794" width="9.85546875" style="438" bestFit="1" customWidth="1"/>
    <col min="1795" max="1797" width="6.7109375" style="438" customWidth="1"/>
    <col min="1798" max="1798" width="7.85546875" style="438" bestFit="1" customWidth="1"/>
    <col min="1799" max="1799" width="7.42578125" style="438" customWidth="1"/>
    <col min="1800" max="1800" width="10.85546875" style="438" customWidth="1"/>
    <col min="1801" max="1801" width="15.28515625" style="438" customWidth="1"/>
    <col min="1802" max="1802" width="15.140625" style="438" customWidth="1"/>
    <col min="1803" max="1803" width="11.42578125" style="438" customWidth="1"/>
    <col min="1804" max="1804" width="9.42578125" style="438" customWidth="1"/>
    <col min="1805" max="1805" width="20.5703125" style="438" bestFit="1" customWidth="1"/>
    <col min="1806" max="1806" width="15" style="438" bestFit="1" customWidth="1"/>
    <col min="1807" max="1807" width="11.28515625" style="438" bestFit="1" customWidth="1"/>
    <col min="1808" max="2048" width="9.140625" style="438"/>
    <col min="2049" max="2049" width="8.7109375" style="438" customWidth="1"/>
    <col min="2050" max="2050" width="9.85546875" style="438" bestFit="1" customWidth="1"/>
    <col min="2051" max="2053" width="6.7109375" style="438" customWidth="1"/>
    <col min="2054" max="2054" width="7.85546875" style="438" bestFit="1" customWidth="1"/>
    <col min="2055" max="2055" width="7.42578125" style="438" customWidth="1"/>
    <col min="2056" max="2056" width="10.85546875" style="438" customWidth="1"/>
    <col min="2057" max="2057" width="15.28515625" style="438" customWidth="1"/>
    <col min="2058" max="2058" width="15.140625" style="438" customWidth="1"/>
    <col min="2059" max="2059" width="11.42578125" style="438" customWidth="1"/>
    <col min="2060" max="2060" width="9.42578125" style="438" customWidth="1"/>
    <col min="2061" max="2061" width="20.5703125" style="438" bestFit="1" customWidth="1"/>
    <col min="2062" max="2062" width="15" style="438" bestFit="1" customWidth="1"/>
    <col min="2063" max="2063" width="11.28515625" style="438" bestFit="1" customWidth="1"/>
    <col min="2064" max="2304" width="9.140625" style="438"/>
    <col min="2305" max="2305" width="8.7109375" style="438" customWidth="1"/>
    <col min="2306" max="2306" width="9.85546875" style="438" bestFit="1" customWidth="1"/>
    <col min="2307" max="2309" width="6.7109375" style="438" customWidth="1"/>
    <col min="2310" max="2310" width="7.85546875" style="438" bestFit="1" customWidth="1"/>
    <col min="2311" max="2311" width="7.42578125" style="438" customWidth="1"/>
    <col min="2312" max="2312" width="10.85546875" style="438" customWidth="1"/>
    <col min="2313" max="2313" width="15.28515625" style="438" customWidth="1"/>
    <col min="2314" max="2314" width="15.140625" style="438" customWidth="1"/>
    <col min="2315" max="2315" width="11.42578125" style="438" customWidth="1"/>
    <col min="2316" max="2316" width="9.42578125" style="438" customWidth="1"/>
    <col min="2317" max="2317" width="20.5703125" style="438" bestFit="1" customWidth="1"/>
    <col min="2318" max="2318" width="15" style="438" bestFit="1" customWidth="1"/>
    <col min="2319" max="2319" width="11.28515625" style="438" bestFit="1" customWidth="1"/>
    <col min="2320" max="2560" width="9.140625" style="438"/>
    <col min="2561" max="2561" width="8.7109375" style="438" customWidth="1"/>
    <col min="2562" max="2562" width="9.85546875" style="438" bestFit="1" customWidth="1"/>
    <col min="2563" max="2565" width="6.7109375" style="438" customWidth="1"/>
    <col min="2566" max="2566" width="7.85546875" style="438" bestFit="1" customWidth="1"/>
    <col min="2567" max="2567" width="7.42578125" style="438" customWidth="1"/>
    <col min="2568" max="2568" width="10.85546875" style="438" customWidth="1"/>
    <col min="2569" max="2569" width="15.28515625" style="438" customWidth="1"/>
    <col min="2570" max="2570" width="15.140625" style="438" customWidth="1"/>
    <col min="2571" max="2571" width="11.42578125" style="438" customWidth="1"/>
    <col min="2572" max="2572" width="9.42578125" style="438" customWidth="1"/>
    <col min="2573" max="2573" width="20.5703125" style="438" bestFit="1" customWidth="1"/>
    <col min="2574" max="2574" width="15" style="438" bestFit="1" customWidth="1"/>
    <col min="2575" max="2575" width="11.28515625" style="438" bestFit="1" customWidth="1"/>
    <col min="2576" max="2816" width="9.140625" style="438"/>
    <col min="2817" max="2817" width="8.7109375" style="438" customWidth="1"/>
    <col min="2818" max="2818" width="9.85546875" style="438" bestFit="1" customWidth="1"/>
    <col min="2819" max="2821" width="6.7109375" style="438" customWidth="1"/>
    <col min="2822" max="2822" width="7.85546875" style="438" bestFit="1" customWidth="1"/>
    <col min="2823" max="2823" width="7.42578125" style="438" customWidth="1"/>
    <col min="2824" max="2824" width="10.85546875" style="438" customWidth="1"/>
    <col min="2825" max="2825" width="15.28515625" style="438" customWidth="1"/>
    <col min="2826" max="2826" width="15.140625" style="438" customWidth="1"/>
    <col min="2827" max="2827" width="11.42578125" style="438" customWidth="1"/>
    <col min="2828" max="2828" width="9.42578125" style="438" customWidth="1"/>
    <col min="2829" max="2829" width="20.5703125" style="438" bestFit="1" customWidth="1"/>
    <col min="2830" max="2830" width="15" style="438" bestFit="1" customWidth="1"/>
    <col min="2831" max="2831" width="11.28515625" style="438" bestFit="1" customWidth="1"/>
    <col min="2832" max="3072" width="9.140625" style="438"/>
    <col min="3073" max="3073" width="8.7109375" style="438" customWidth="1"/>
    <col min="3074" max="3074" width="9.85546875" style="438" bestFit="1" customWidth="1"/>
    <col min="3075" max="3077" width="6.7109375" style="438" customWidth="1"/>
    <col min="3078" max="3078" width="7.85546875" style="438" bestFit="1" customWidth="1"/>
    <col min="3079" max="3079" width="7.42578125" style="438" customWidth="1"/>
    <col min="3080" max="3080" width="10.85546875" style="438" customWidth="1"/>
    <col min="3081" max="3081" width="15.28515625" style="438" customWidth="1"/>
    <col min="3082" max="3082" width="15.140625" style="438" customWidth="1"/>
    <col min="3083" max="3083" width="11.42578125" style="438" customWidth="1"/>
    <col min="3084" max="3084" width="9.42578125" style="438" customWidth="1"/>
    <col min="3085" max="3085" width="20.5703125" style="438" bestFit="1" customWidth="1"/>
    <col min="3086" max="3086" width="15" style="438" bestFit="1" customWidth="1"/>
    <col min="3087" max="3087" width="11.28515625" style="438" bestFit="1" customWidth="1"/>
    <col min="3088" max="3328" width="9.140625" style="438"/>
    <col min="3329" max="3329" width="8.7109375" style="438" customWidth="1"/>
    <col min="3330" max="3330" width="9.85546875" style="438" bestFit="1" customWidth="1"/>
    <col min="3331" max="3333" width="6.7109375" style="438" customWidth="1"/>
    <col min="3334" max="3334" width="7.85546875" style="438" bestFit="1" customWidth="1"/>
    <col min="3335" max="3335" width="7.42578125" style="438" customWidth="1"/>
    <col min="3336" max="3336" width="10.85546875" style="438" customWidth="1"/>
    <col min="3337" max="3337" width="15.28515625" style="438" customWidth="1"/>
    <col min="3338" max="3338" width="15.140625" style="438" customWidth="1"/>
    <col min="3339" max="3339" width="11.42578125" style="438" customWidth="1"/>
    <col min="3340" max="3340" width="9.42578125" style="438" customWidth="1"/>
    <col min="3341" max="3341" width="20.5703125" style="438" bestFit="1" customWidth="1"/>
    <col min="3342" max="3342" width="15" style="438" bestFit="1" customWidth="1"/>
    <col min="3343" max="3343" width="11.28515625" style="438" bestFit="1" customWidth="1"/>
    <col min="3344" max="3584" width="9.140625" style="438"/>
    <col min="3585" max="3585" width="8.7109375" style="438" customWidth="1"/>
    <col min="3586" max="3586" width="9.85546875" style="438" bestFit="1" customWidth="1"/>
    <col min="3587" max="3589" width="6.7109375" style="438" customWidth="1"/>
    <col min="3590" max="3590" width="7.85546875" style="438" bestFit="1" customWidth="1"/>
    <col min="3591" max="3591" width="7.42578125" style="438" customWidth="1"/>
    <col min="3592" max="3592" width="10.85546875" style="438" customWidth="1"/>
    <col min="3593" max="3593" width="15.28515625" style="438" customWidth="1"/>
    <col min="3594" max="3594" width="15.140625" style="438" customWidth="1"/>
    <col min="3595" max="3595" width="11.42578125" style="438" customWidth="1"/>
    <col min="3596" max="3596" width="9.42578125" style="438" customWidth="1"/>
    <col min="3597" max="3597" width="20.5703125" style="438" bestFit="1" customWidth="1"/>
    <col min="3598" max="3598" width="15" style="438" bestFit="1" customWidth="1"/>
    <col min="3599" max="3599" width="11.28515625" style="438" bestFit="1" customWidth="1"/>
    <col min="3600" max="3840" width="9.140625" style="438"/>
    <col min="3841" max="3841" width="8.7109375" style="438" customWidth="1"/>
    <col min="3842" max="3842" width="9.85546875" style="438" bestFit="1" customWidth="1"/>
    <col min="3843" max="3845" width="6.7109375" style="438" customWidth="1"/>
    <col min="3846" max="3846" width="7.85546875" style="438" bestFit="1" customWidth="1"/>
    <col min="3847" max="3847" width="7.42578125" style="438" customWidth="1"/>
    <col min="3848" max="3848" width="10.85546875" style="438" customWidth="1"/>
    <col min="3849" max="3849" width="15.28515625" style="438" customWidth="1"/>
    <col min="3850" max="3850" width="15.140625" style="438" customWidth="1"/>
    <col min="3851" max="3851" width="11.42578125" style="438" customWidth="1"/>
    <col min="3852" max="3852" width="9.42578125" style="438" customWidth="1"/>
    <col min="3853" max="3853" width="20.5703125" style="438" bestFit="1" customWidth="1"/>
    <col min="3854" max="3854" width="15" style="438" bestFit="1" customWidth="1"/>
    <col min="3855" max="3855" width="11.28515625" style="438" bestFit="1" customWidth="1"/>
    <col min="3856" max="4096" width="9.140625" style="438"/>
    <col min="4097" max="4097" width="8.7109375" style="438" customWidth="1"/>
    <col min="4098" max="4098" width="9.85546875" style="438" bestFit="1" customWidth="1"/>
    <col min="4099" max="4101" width="6.7109375" style="438" customWidth="1"/>
    <col min="4102" max="4102" width="7.85546875" style="438" bestFit="1" customWidth="1"/>
    <col min="4103" max="4103" width="7.42578125" style="438" customWidth="1"/>
    <col min="4104" max="4104" width="10.85546875" style="438" customWidth="1"/>
    <col min="4105" max="4105" width="15.28515625" style="438" customWidth="1"/>
    <col min="4106" max="4106" width="15.140625" style="438" customWidth="1"/>
    <col min="4107" max="4107" width="11.42578125" style="438" customWidth="1"/>
    <col min="4108" max="4108" width="9.42578125" style="438" customWidth="1"/>
    <col min="4109" max="4109" width="20.5703125" style="438" bestFit="1" customWidth="1"/>
    <col min="4110" max="4110" width="15" style="438" bestFit="1" customWidth="1"/>
    <col min="4111" max="4111" width="11.28515625" style="438" bestFit="1" customWidth="1"/>
    <col min="4112" max="4352" width="9.140625" style="438"/>
    <col min="4353" max="4353" width="8.7109375" style="438" customWidth="1"/>
    <col min="4354" max="4354" width="9.85546875" style="438" bestFit="1" customWidth="1"/>
    <col min="4355" max="4357" width="6.7109375" style="438" customWidth="1"/>
    <col min="4358" max="4358" width="7.85546875" style="438" bestFit="1" customWidth="1"/>
    <col min="4359" max="4359" width="7.42578125" style="438" customWidth="1"/>
    <col min="4360" max="4360" width="10.85546875" style="438" customWidth="1"/>
    <col min="4361" max="4361" width="15.28515625" style="438" customWidth="1"/>
    <col min="4362" max="4362" width="15.140625" style="438" customWidth="1"/>
    <col min="4363" max="4363" width="11.42578125" style="438" customWidth="1"/>
    <col min="4364" max="4364" width="9.42578125" style="438" customWidth="1"/>
    <col min="4365" max="4365" width="20.5703125" style="438" bestFit="1" customWidth="1"/>
    <col min="4366" max="4366" width="15" style="438" bestFit="1" customWidth="1"/>
    <col min="4367" max="4367" width="11.28515625" style="438" bestFit="1" customWidth="1"/>
    <col min="4368" max="4608" width="9.140625" style="438"/>
    <col min="4609" max="4609" width="8.7109375" style="438" customWidth="1"/>
    <col min="4610" max="4610" width="9.85546875" style="438" bestFit="1" customWidth="1"/>
    <col min="4611" max="4613" width="6.7109375" style="438" customWidth="1"/>
    <col min="4614" max="4614" width="7.85546875" style="438" bestFit="1" customWidth="1"/>
    <col min="4615" max="4615" width="7.42578125" style="438" customWidth="1"/>
    <col min="4616" max="4616" width="10.85546875" style="438" customWidth="1"/>
    <col min="4617" max="4617" width="15.28515625" style="438" customWidth="1"/>
    <col min="4618" max="4618" width="15.140625" style="438" customWidth="1"/>
    <col min="4619" max="4619" width="11.42578125" style="438" customWidth="1"/>
    <col min="4620" max="4620" width="9.42578125" style="438" customWidth="1"/>
    <col min="4621" max="4621" width="20.5703125" style="438" bestFit="1" customWidth="1"/>
    <col min="4622" max="4622" width="15" style="438" bestFit="1" customWidth="1"/>
    <col min="4623" max="4623" width="11.28515625" style="438" bestFit="1" customWidth="1"/>
    <col min="4624" max="4864" width="9.140625" style="438"/>
    <col min="4865" max="4865" width="8.7109375" style="438" customWidth="1"/>
    <col min="4866" max="4866" width="9.85546875" style="438" bestFit="1" customWidth="1"/>
    <col min="4867" max="4869" width="6.7109375" style="438" customWidth="1"/>
    <col min="4870" max="4870" width="7.85546875" style="438" bestFit="1" customWidth="1"/>
    <col min="4871" max="4871" width="7.42578125" style="438" customWidth="1"/>
    <col min="4872" max="4872" width="10.85546875" style="438" customWidth="1"/>
    <col min="4873" max="4873" width="15.28515625" style="438" customWidth="1"/>
    <col min="4874" max="4874" width="15.140625" style="438" customWidth="1"/>
    <col min="4875" max="4875" width="11.42578125" style="438" customWidth="1"/>
    <col min="4876" max="4876" width="9.42578125" style="438" customWidth="1"/>
    <col min="4877" max="4877" width="20.5703125" style="438" bestFit="1" customWidth="1"/>
    <col min="4878" max="4878" width="15" style="438" bestFit="1" customWidth="1"/>
    <col min="4879" max="4879" width="11.28515625" style="438" bestFit="1" customWidth="1"/>
    <col min="4880" max="5120" width="9.140625" style="438"/>
    <col min="5121" max="5121" width="8.7109375" style="438" customWidth="1"/>
    <col min="5122" max="5122" width="9.85546875" style="438" bestFit="1" customWidth="1"/>
    <col min="5123" max="5125" width="6.7109375" style="438" customWidth="1"/>
    <col min="5126" max="5126" width="7.85546875" style="438" bestFit="1" customWidth="1"/>
    <col min="5127" max="5127" width="7.42578125" style="438" customWidth="1"/>
    <col min="5128" max="5128" width="10.85546875" style="438" customWidth="1"/>
    <col min="5129" max="5129" width="15.28515625" style="438" customWidth="1"/>
    <col min="5130" max="5130" width="15.140625" style="438" customWidth="1"/>
    <col min="5131" max="5131" width="11.42578125" style="438" customWidth="1"/>
    <col min="5132" max="5132" width="9.42578125" style="438" customWidth="1"/>
    <col min="5133" max="5133" width="20.5703125" style="438" bestFit="1" customWidth="1"/>
    <col min="5134" max="5134" width="15" style="438" bestFit="1" customWidth="1"/>
    <col min="5135" max="5135" width="11.28515625" style="438" bestFit="1" customWidth="1"/>
    <col min="5136" max="5376" width="9.140625" style="438"/>
    <col min="5377" max="5377" width="8.7109375" style="438" customWidth="1"/>
    <col min="5378" max="5378" width="9.85546875" style="438" bestFit="1" customWidth="1"/>
    <col min="5379" max="5381" width="6.7109375" style="438" customWidth="1"/>
    <col min="5382" max="5382" width="7.85546875" style="438" bestFit="1" customWidth="1"/>
    <col min="5383" max="5383" width="7.42578125" style="438" customWidth="1"/>
    <col min="5384" max="5384" width="10.85546875" style="438" customWidth="1"/>
    <col min="5385" max="5385" width="15.28515625" style="438" customWidth="1"/>
    <col min="5386" max="5386" width="15.140625" style="438" customWidth="1"/>
    <col min="5387" max="5387" width="11.42578125" style="438" customWidth="1"/>
    <col min="5388" max="5388" width="9.42578125" style="438" customWidth="1"/>
    <col min="5389" max="5389" width="20.5703125" style="438" bestFit="1" customWidth="1"/>
    <col min="5390" max="5390" width="15" style="438" bestFit="1" customWidth="1"/>
    <col min="5391" max="5391" width="11.28515625" style="438" bestFit="1" customWidth="1"/>
    <col min="5392" max="5632" width="9.140625" style="438"/>
    <col min="5633" max="5633" width="8.7109375" style="438" customWidth="1"/>
    <col min="5634" max="5634" width="9.85546875" style="438" bestFit="1" customWidth="1"/>
    <col min="5635" max="5637" width="6.7109375" style="438" customWidth="1"/>
    <col min="5638" max="5638" width="7.85546875" style="438" bestFit="1" customWidth="1"/>
    <col min="5639" max="5639" width="7.42578125" style="438" customWidth="1"/>
    <col min="5640" max="5640" width="10.85546875" style="438" customWidth="1"/>
    <col min="5641" max="5641" width="15.28515625" style="438" customWidth="1"/>
    <col min="5642" max="5642" width="15.140625" style="438" customWidth="1"/>
    <col min="5643" max="5643" width="11.42578125" style="438" customWidth="1"/>
    <col min="5644" max="5644" width="9.42578125" style="438" customWidth="1"/>
    <col min="5645" max="5645" width="20.5703125" style="438" bestFit="1" customWidth="1"/>
    <col min="5646" max="5646" width="15" style="438" bestFit="1" customWidth="1"/>
    <col min="5647" max="5647" width="11.28515625" style="438" bestFit="1" customWidth="1"/>
    <col min="5648" max="5888" width="9.140625" style="438"/>
    <col min="5889" max="5889" width="8.7109375" style="438" customWidth="1"/>
    <col min="5890" max="5890" width="9.85546875" style="438" bestFit="1" customWidth="1"/>
    <col min="5891" max="5893" width="6.7109375" style="438" customWidth="1"/>
    <col min="5894" max="5894" width="7.85546875" style="438" bestFit="1" customWidth="1"/>
    <col min="5895" max="5895" width="7.42578125" style="438" customWidth="1"/>
    <col min="5896" max="5896" width="10.85546875" style="438" customWidth="1"/>
    <col min="5897" max="5897" width="15.28515625" style="438" customWidth="1"/>
    <col min="5898" max="5898" width="15.140625" style="438" customWidth="1"/>
    <col min="5899" max="5899" width="11.42578125" style="438" customWidth="1"/>
    <col min="5900" max="5900" width="9.42578125" style="438" customWidth="1"/>
    <col min="5901" max="5901" width="20.5703125" style="438" bestFit="1" customWidth="1"/>
    <col min="5902" max="5902" width="15" style="438" bestFit="1" customWidth="1"/>
    <col min="5903" max="5903" width="11.28515625" style="438" bestFit="1" customWidth="1"/>
    <col min="5904" max="6144" width="9.140625" style="438"/>
    <col min="6145" max="6145" width="8.7109375" style="438" customWidth="1"/>
    <col min="6146" max="6146" width="9.85546875" style="438" bestFit="1" customWidth="1"/>
    <col min="6147" max="6149" width="6.7109375" style="438" customWidth="1"/>
    <col min="6150" max="6150" width="7.85546875" style="438" bestFit="1" customWidth="1"/>
    <col min="6151" max="6151" width="7.42578125" style="438" customWidth="1"/>
    <col min="6152" max="6152" width="10.85546875" style="438" customWidth="1"/>
    <col min="6153" max="6153" width="15.28515625" style="438" customWidth="1"/>
    <col min="6154" max="6154" width="15.140625" style="438" customWidth="1"/>
    <col min="6155" max="6155" width="11.42578125" style="438" customWidth="1"/>
    <col min="6156" max="6156" width="9.42578125" style="438" customWidth="1"/>
    <col min="6157" max="6157" width="20.5703125" style="438" bestFit="1" customWidth="1"/>
    <col min="6158" max="6158" width="15" style="438" bestFit="1" customWidth="1"/>
    <col min="6159" max="6159" width="11.28515625" style="438" bestFit="1" customWidth="1"/>
    <col min="6160" max="6400" width="9.140625" style="438"/>
    <col min="6401" max="6401" width="8.7109375" style="438" customWidth="1"/>
    <col min="6402" max="6402" width="9.85546875" style="438" bestFit="1" customWidth="1"/>
    <col min="6403" max="6405" width="6.7109375" style="438" customWidth="1"/>
    <col min="6406" max="6406" width="7.85546875" style="438" bestFit="1" customWidth="1"/>
    <col min="6407" max="6407" width="7.42578125" style="438" customWidth="1"/>
    <col min="6408" max="6408" width="10.85546875" style="438" customWidth="1"/>
    <col min="6409" max="6409" width="15.28515625" style="438" customWidth="1"/>
    <col min="6410" max="6410" width="15.140625" style="438" customWidth="1"/>
    <col min="6411" max="6411" width="11.42578125" style="438" customWidth="1"/>
    <col min="6412" max="6412" width="9.42578125" style="438" customWidth="1"/>
    <col min="6413" max="6413" width="20.5703125" style="438" bestFit="1" customWidth="1"/>
    <col min="6414" max="6414" width="15" style="438" bestFit="1" customWidth="1"/>
    <col min="6415" max="6415" width="11.28515625" style="438" bestFit="1" customWidth="1"/>
    <col min="6416" max="6656" width="9.140625" style="438"/>
    <col min="6657" max="6657" width="8.7109375" style="438" customWidth="1"/>
    <col min="6658" max="6658" width="9.85546875" style="438" bestFit="1" customWidth="1"/>
    <col min="6659" max="6661" width="6.7109375" style="438" customWidth="1"/>
    <col min="6662" max="6662" width="7.85546875" style="438" bestFit="1" customWidth="1"/>
    <col min="6663" max="6663" width="7.42578125" style="438" customWidth="1"/>
    <col min="6664" max="6664" width="10.85546875" style="438" customWidth="1"/>
    <col min="6665" max="6665" width="15.28515625" style="438" customWidth="1"/>
    <col min="6666" max="6666" width="15.140625" style="438" customWidth="1"/>
    <col min="6667" max="6667" width="11.42578125" style="438" customWidth="1"/>
    <col min="6668" max="6668" width="9.42578125" style="438" customWidth="1"/>
    <col min="6669" max="6669" width="20.5703125" style="438" bestFit="1" customWidth="1"/>
    <col min="6670" max="6670" width="15" style="438" bestFit="1" customWidth="1"/>
    <col min="6671" max="6671" width="11.28515625" style="438" bestFit="1" customWidth="1"/>
    <col min="6672" max="6912" width="9.140625" style="438"/>
    <col min="6913" max="6913" width="8.7109375" style="438" customWidth="1"/>
    <col min="6914" max="6914" width="9.85546875" style="438" bestFit="1" customWidth="1"/>
    <col min="6915" max="6917" width="6.7109375" style="438" customWidth="1"/>
    <col min="6918" max="6918" width="7.85546875" style="438" bestFit="1" customWidth="1"/>
    <col min="6919" max="6919" width="7.42578125" style="438" customWidth="1"/>
    <col min="6920" max="6920" width="10.85546875" style="438" customWidth="1"/>
    <col min="6921" max="6921" width="15.28515625" style="438" customWidth="1"/>
    <col min="6922" max="6922" width="15.140625" style="438" customWidth="1"/>
    <col min="6923" max="6923" width="11.42578125" style="438" customWidth="1"/>
    <col min="6924" max="6924" width="9.42578125" style="438" customWidth="1"/>
    <col min="6925" max="6925" width="20.5703125" style="438" bestFit="1" customWidth="1"/>
    <col min="6926" max="6926" width="15" style="438" bestFit="1" customWidth="1"/>
    <col min="6927" max="6927" width="11.28515625" style="438" bestFit="1" customWidth="1"/>
    <col min="6928" max="7168" width="9.140625" style="438"/>
    <col min="7169" max="7169" width="8.7109375" style="438" customWidth="1"/>
    <col min="7170" max="7170" width="9.85546875" style="438" bestFit="1" customWidth="1"/>
    <col min="7171" max="7173" width="6.7109375" style="438" customWidth="1"/>
    <col min="7174" max="7174" width="7.85546875" style="438" bestFit="1" customWidth="1"/>
    <col min="7175" max="7175" width="7.42578125" style="438" customWidth="1"/>
    <col min="7176" max="7176" width="10.85546875" style="438" customWidth="1"/>
    <col min="7177" max="7177" width="15.28515625" style="438" customWidth="1"/>
    <col min="7178" max="7178" width="15.140625" style="438" customWidth="1"/>
    <col min="7179" max="7179" width="11.42578125" style="438" customWidth="1"/>
    <col min="7180" max="7180" width="9.42578125" style="438" customWidth="1"/>
    <col min="7181" max="7181" width="20.5703125" style="438" bestFit="1" customWidth="1"/>
    <col min="7182" max="7182" width="15" style="438" bestFit="1" customWidth="1"/>
    <col min="7183" max="7183" width="11.28515625" style="438" bestFit="1" customWidth="1"/>
    <col min="7184" max="7424" width="9.140625" style="438"/>
    <col min="7425" max="7425" width="8.7109375" style="438" customWidth="1"/>
    <col min="7426" max="7426" width="9.85546875" style="438" bestFit="1" customWidth="1"/>
    <col min="7427" max="7429" width="6.7109375" style="438" customWidth="1"/>
    <col min="7430" max="7430" width="7.85546875" style="438" bestFit="1" customWidth="1"/>
    <col min="7431" max="7431" width="7.42578125" style="438" customWidth="1"/>
    <col min="7432" max="7432" width="10.85546875" style="438" customWidth="1"/>
    <col min="7433" max="7433" width="15.28515625" style="438" customWidth="1"/>
    <col min="7434" max="7434" width="15.140625" style="438" customWidth="1"/>
    <col min="7435" max="7435" width="11.42578125" style="438" customWidth="1"/>
    <col min="7436" max="7436" width="9.42578125" style="438" customWidth="1"/>
    <col min="7437" max="7437" width="20.5703125" style="438" bestFit="1" customWidth="1"/>
    <col min="7438" max="7438" width="15" style="438" bestFit="1" customWidth="1"/>
    <col min="7439" max="7439" width="11.28515625" style="438" bestFit="1" customWidth="1"/>
    <col min="7440" max="7680" width="9.140625" style="438"/>
    <col min="7681" max="7681" width="8.7109375" style="438" customWidth="1"/>
    <col min="7682" max="7682" width="9.85546875" style="438" bestFit="1" customWidth="1"/>
    <col min="7683" max="7685" width="6.7109375" style="438" customWidth="1"/>
    <col min="7686" max="7686" width="7.85546875" style="438" bestFit="1" customWidth="1"/>
    <col min="7687" max="7687" width="7.42578125" style="438" customWidth="1"/>
    <col min="7688" max="7688" width="10.85546875" style="438" customWidth="1"/>
    <col min="7689" max="7689" width="15.28515625" style="438" customWidth="1"/>
    <col min="7690" max="7690" width="15.140625" style="438" customWidth="1"/>
    <col min="7691" max="7691" width="11.42578125" style="438" customWidth="1"/>
    <col min="7692" max="7692" width="9.42578125" style="438" customWidth="1"/>
    <col min="7693" max="7693" width="20.5703125" style="438" bestFit="1" customWidth="1"/>
    <col min="7694" max="7694" width="15" style="438" bestFit="1" customWidth="1"/>
    <col min="7695" max="7695" width="11.28515625" style="438" bestFit="1" customWidth="1"/>
    <col min="7696" max="7936" width="9.140625" style="438"/>
    <col min="7937" max="7937" width="8.7109375" style="438" customWidth="1"/>
    <col min="7938" max="7938" width="9.85546875" style="438" bestFit="1" customWidth="1"/>
    <col min="7939" max="7941" width="6.7109375" style="438" customWidth="1"/>
    <col min="7942" max="7942" width="7.85546875" style="438" bestFit="1" customWidth="1"/>
    <col min="7943" max="7943" width="7.42578125" style="438" customWidth="1"/>
    <col min="7944" max="7944" width="10.85546875" style="438" customWidth="1"/>
    <col min="7945" max="7945" width="15.28515625" style="438" customWidth="1"/>
    <col min="7946" max="7946" width="15.140625" style="438" customWidth="1"/>
    <col min="7947" max="7947" width="11.42578125" style="438" customWidth="1"/>
    <col min="7948" max="7948" width="9.42578125" style="438" customWidth="1"/>
    <col min="7949" max="7949" width="20.5703125" style="438" bestFit="1" customWidth="1"/>
    <col min="7950" max="7950" width="15" style="438" bestFit="1" customWidth="1"/>
    <col min="7951" max="7951" width="11.28515625" style="438" bestFit="1" customWidth="1"/>
    <col min="7952" max="8192" width="9.140625" style="438"/>
    <col min="8193" max="8193" width="8.7109375" style="438" customWidth="1"/>
    <col min="8194" max="8194" width="9.85546875" style="438" bestFit="1" customWidth="1"/>
    <col min="8195" max="8197" width="6.7109375" style="438" customWidth="1"/>
    <col min="8198" max="8198" width="7.85546875" style="438" bestFit="1" customWidth="1"/>
    <col min="8199" max="8199" width="7.42578125" style="438" customWidth="1"/>
    <col min="8200" max="8200" width="10.85546875" style="438" customWidth="1"/>
    <col min="8201" max="8201" width="15.28515625" style="438" customWidth="1"/>
    <col min="8202" max="8202" width="15.140625" style="438" customWidth="1"/>
    <col min="8203" max="8203" width="11.42578125" style="438" customWidth="1"/>
    <col min="8204" max="8204" width="9.42578125" style="438" customWidth="1"/>
    <col min="8205" max="8205" width="20.5703125" style="438" bestFit="1" customWidth="1"/>
    <col min="8206" max="8206" width="15" style="438" bestFit="1" customWidth="1"/>
    <col min="8207" max="8207" width="11.28515625" style="438" bestFit="1" customWidth="1"/>
    <col min="8208" max="8448" width="9.140625" style="438"/>
    <col min="8449" max="8449" width="8.7109375" style="438" customWidth="1"/>
    <col min="8450" max="8450" width="9.85546875" style="438" bestFit="1" customWidth="1"/>
    <col min="8451" max="8453" width="6.7109375" style="438" customWidth="1"/>
    <col min="8454" max="8454" width="7.85546875" style="438" bestFit="1" customWidth="1"/>
    <col min="8455" max="8455" width="7.42578125" style="438" customWidth="1"/>
    <col min="8456" max="8456" width="10.85546875" style="438" customWidth="1"/>
    <col min="8457" max="8457" width="15.28515625" style="438" customWidth="1"/>
    <col min="8458" max="8458" width="15.140625" style="438" customWidth="1"/>
    <col min="8459" max="8459" width="11.42578125" style="438" customWidth="1"/>
    <col min="8460" max="8460" width="9.42578125" style="438" customWidth="1"/>
    <col min="8461" max="8461" width="20.5703125" style="438" bestFit="1" customWidth="1"/>
    <col min="8462" max="8462" width="15" style="438" bestFit="1" customWidth="1"/>
    <col min="8463" max="8463" width="11.28515625" style="438" bestFit="1" customWidth="1"/>
    <col min="8464" max="8704" width="9.140625" style="438"/>
    <col min="8705" max="8705" width="8.7109375" style="438" customWidth="1"/>
    <col min="8706" max="8706" width="9.85546875" style="438" bestFit="1" customWidth="1"/>
    <col min="8707" max="8709" width="6.7109375" style="438" customWidth="1"/>
    <col min="8710" max="8710" width="7.85546875" style="438" bestFit="1" customWidth="1"/>
    <col min="8711" max="8711" width="7.42578125" style="438" customWidth="1"/>
    <col min="8712" max="8712" width="10.85546875" style="438" customWidth="1"/>
    <col min="8713" max="8713" width="15.28515625" style="438" customWidth="1"/>
    <col min="8714" max="8714" width="15.140625" style="438" customWidth="1"/>
    <col min="8715" max="8715" width="11.42578125" style="438" customWidth="1"/>
    <col min="8716" max="8716" width="9.42578125" style="438" customWidth="1"/>
    <col min="8717" max="8717" width="20.5703125" style="438" bestFit="1" customWidth="1"/>
    <col min="8718" max="8718" width="15" style="438" bestFit="1" customWidth="1"/>
    <col min="8719" max="8719" width="11.28515625" style="438" bestFit="1" customWidth="1"/>
    <col min="8720" max="8960" width="9.140625" style="438"/>
    <col min="8961" max="8961" width="8.7109375" style="438" customWidth="1"/>
    <col min="8962" max="8962" width="9.85546875" style="438" bestFit="1" customWidth="1"/>
    <col min="8963" max="8965" width="6.7109375" style="438" customWidth="1"/>
    <col min="8966" max="8966" width="7.85546875" style="438" bestFit="1" customWidth="1"/>
    <col min="8967" max="8967" width="7.42578125" style="438" customWidth="1"/>
    <col min="8968" max="8968" width="10.85546875" style="438" customWidth="1"/>
    <col min="8969" max="8969" width="15.28515625" style="438" customWidth="1"/>
    <col min="8970" max="8970" width="15.140625" style="438" customWidth="1"/>
    <col min="8971" max="8971" width="11.42578125" style="438" customWidth="1"/>
    <col min="8972" max="8972" width="9.42578125" style="438" customWidth="1"/>
    <col min="8973" max="8973" width="20.5703125" style="438" bestFit="1" customWidth="1"/>
    <col min="8974" max="8974" width="15" style="438" bestFit="1" customWidth="1"/>
    <col min="8975" max="8975" width="11.28515625" style="438" bestFit="1" customWidth="1"/>
    <col min="8976" max="9216" width="9.140625" style="438"/>
    <col min="9217" max="9217" width="8.7109375" style="438" customWidth="1"/>
    <col min="9218" max="9218" width="9.85546875" style="438" bestFit="1" customWidth="1"/>
    <col min="9219" max="9221" width="6.7109375" style="438" customWidth="1"/>
    <col min="9222" max="9222" width="7.85546875" style="438" bestFit="1" customWidth="1"/>
    <col min="9223" max="9223" width="7.42578125" style="438" customWidth="1"/>
    <col min="9224" max="9224" width="10.85546875" style="438" customWidth="1"/>
    <col min="9225" max="9225" width="15.28515625" style="438" customWidth="1"/>
    <col min="9226" max="9226" width="15.140625" style="438" customWidth="1"/>
    <col min="9227" max="9227" width="11.42578125" style="438" customWidth="1"/>
    <col min="9228" max="9228" width="9.42578125" style="438" customWidth="1"/>
    <col min="9229" max="9229" width="20.5703125" style="438" bestFit="1" customWidth="1"/>
    <col min="9230" max="9230" width="15" style="438" bestFit="1" customWidth="1"/>
    <col min="9231" max="9231" width="11.28515625" style="438" bestFit="1" customWidth="1"/>
    <col min="9232" max="9472" width="9.140625" style="438"/>
    <col min="9473" max="9473" width="8.7109375" style="438" customWidth="1"/>
    <col min="9474" max="9474" width="9.85546875" style="438" bestFit="1" customWidth="1"/>
    <col min="9475" max="9477" width="6.7109375" style="438" customWidth="1"/>
    <col min="9478" max="9478" width="7.85546875" style="438" bestFit="1" customWidth="1"/>
    <col min="9479" max="9479" width="7.42578125" style="438" customWidth="1"/>
    <col min="9480" max="9480" width="10.85546875" style="438" customWidth="1"/>
    <col min="9481" max="9481" width="15.28515625" style="438" customWidth="1"/>
    <col min="9482" max="9482" width="15.140625" style="438" customWidth="1"/>
    <col min="9483" max="9483" width="11.42578125" style="438" customWidth="1"/>
    <col min="9484" max="9484" width="9.42578125" style="438" customWidth="1"/>
    <col min="9485" max="9485" width="20.5703125" style="438" bestFit="1" customWidth="1"/>
    <col min="9486" max="9486" width="15" style="438" bestFit="1" customWidth="1"/>
    <col min="9487" max="9487" width="11.28515625" style="438" bestFit="1" customWidth="1"/>
    <col min="9488" max="9728" width="9.140625" style="438"/>
    <col min="9729" max="9729" width="8.7109375" style="438" customWidth="1"/>
    <col min="9730" max="9730" width="9.85546875" style="438" bestFit="1" customWidth="1"/>
    <col min="9731" max="9733" width="6.7109375" style="438" customWidth="1"/>
    <col min="9734" max="9734" width="7.85546875" style="438" bestFit="1" customWidth="1"/>
    <col min="9735" max="9735" width="7.42578125" style="438" customWidth="1"/>
    <col min="9736" max="9736" width="10.85546875" style="438" customWidth="1"/>
    <col min="9737" max="9737" width="15.28515625" style="438" customWidth="1"/>
    <col min="9738" max="9738" width="15.140625" style="438" customWidth="1"/>
    <col min="9739" max="9739" width="11.42578125" style="438" customWidth="1"/>
    <col min="9740" max="9740" width="9.42578125" style="438" customWidth="1"/>
    <col min="9741" max="9741" width="20.5703125" style="438" bestFit="1" customWidth="1"/>
    <col min="9742" max="9742" width="15" style="438" bestFit="1" customWidth="1"/>
    <col min="9743" max="9743" width="11.28515625" style="438" bestFit="1" customWidth="1"/>
    <col min="9744" max="9984" width="9.140625" style="438"/>
    <col min="9985" max="9985" width="8.7109375" style="438" customWidth="1"/>
    <col min="9986" max="9986" width="9.85546875" style="438" bestFit="1" customWidth="1"/>
    <col min="9987" max="9989" width="6.7109375" style="438" customWidth="1"/>
    <col min="9990" max="9990" width="7.85546875" style="438" bestFit="1" customWidth="1"/>
    <col min="9991" max="9991" width="7.42578125" style="438" customWidth="1"/>
    <col min="9992" max="9992" width="10.85546875" style="438" customWidth="1"/>
    <col min="9993" max="9993" width="15.28515625" style="438" customWidth="1"/>
    <col min="9994" max="9994" width="15.140625" style="438" customWidth="1"/>
    <col min="9995" max="9995" width="11.42578125" style="438" customWidth="1"/>
    <col min="9996" max="9996" width="9.42578125" style="438" customWidth="1"/>
    <col min="9997" max="9997" width="20.5703125" style="438" bestFit="1" customWidth="1"/>
    <col min="9998" max="9998" width="15" style="438" bestFit="1" customWidth="1"/>
    <col min="9999" max="9999" width="11.28515625" style="438" bestFit="1" customWidth="1"/>
    <col min="10000" max="10240" width="9.140625" style="438"/>
    <col min="10241" max="10241" width="8.7109375" style="438" customWidth="1"/>
    <col min="10242" max="10242" width="9.85546875" style="438" bestFit="1" customWidth="1"/>
    <col min="10243" max="10245" width="6.7109375" style="438" customWidth="1"/>
    <col min="10246" max="10246" width="7.85546875" style="438" bestFit="1" customWidth="1"/>
    <col min="10247" max="10247" width="7.42578125" style="438" customWidth="1"/>
    <col min="10248" max="10248" width="10.85546875" style="438" customWidth="1"/>
    <col min="10249" max="10249" width="15.28515625" style="438" customWidth="1"/>
    <col min="10250" max="10250" width="15.140625" style="438" customWidth="1"/>
    <col min="10251" max="10251" width="11.42578125" style="438" customWidth="1"/>
    <col min="10252" max="10252" width="9.42578125" style="438" customWidth="1"/>
    <col min="10253" max="10253" width="20.5703125" style="438" bestFit="1" customWidth="1"/>
    <col min="10254" max="10254" width="15" style="438" bestFit="1" customWidth="1"/>
    <col min="10255" max="10255" width="11.28515625" style="438" bestFit="1" customWidth="1"/>
    <col min="10256" max="10496" width="9.140625" style="438"/>
    <col min="10497" max="10497" width="8.7109375" style="438" customWidth="1"/>
    <col min="10498" max="10498" width="9.85546875" style="438" bestFit="1" customWidth="1"/>
    <col min="10499" max="10501" width="6.7109375" style="438" customWidth="1"/>
    <col min="10502" max="10502" width="7.85546875" style="438" bestFit="1" customWidth="1"/>
    <col min="10503" max="10503" width="7.42578125" style="438" customWidth="1"/>
    <col min="10504" max="10504" width="10.85546875" style="438" customWidth="1"/>
    <col min="10505" max="10505" width="15.28515625" style="438" customWidth="1"/>
    <col min="10506" max="10506" width="15.140625" style="438" customWidth="1"/>
    <col min="10507" max="10507" width="11.42578125" style="438" customWidth="1"/>
    <col min="10508" max="10508" width="9.42578125" style="438" customWidth="1"/>
    <col min="10509" max="10509" width="20.5703125" style="438" bestFit="1" customWidth="1"/>
    <col min="10510" max="10510" width="15" style="438" bestFit="1" customWidth="1"/>
    <col min="10511" max="10511" width="11.28515625" style="438" bestFit="1" customWidth="1"/>
    <col min="10512" max="10752" width="9.140625" style="438"/>
    <col min="10753" max="10753" width="8.7109375" style="438" customWidth="1"/>
    <col min="10754" max="10754" width="9.85546875" style="438" bestFit="1" customWidth="1"/>
    <col min="10755" max="10757" width="6.7109375" style="438" customWidth="1"/>
    <col min="10758" max="10758" width="7.85546875" style="438" bestFit="1" customWidth="1"/>
    <col min="10759" max="10759" width="7.42578125" style="438" customWidth="1"/>
    <col min="10760" max="10760" width="10.85546875" style="438" customWidth="1"/>
    <col min="10761" max="10761" width="15.28515625" style="438" customWidth="1"/>
    <col min="10762" max="10762" width="15.140625" style="438" customWidth="1"/>
    <col min="10763" max="10763" width="11.42578125" style="438" customWidth="1"/>
    <col min="10764" max="10764" width="9.42578125" style="438" customWidth="1"/>
    <col min="10765" max="10765" width="20.5703125" style="438" bestFit="1" customWidth="1"/>
    <col min="10766" max="10766" width="15" style="438" bestFit="1" customWidth="1"/>
    <col min="10767" max="10767" width="11.28515625" style="438" bestFit="1" customWidth="1"/>
    <col min="10768" max="11008" width="9.140625" style="438"/>
    <col min="11009" max="11009" width="8.7109375" style="438" customWidth="1"/>
    <col min="11010" max="11010" width="9.85546875" style="438" bestFit="1" customWidth="1"/>
    <col min="11011" max="11013" width="6.7109375" style="438" customWidth="1"/>
    <col min="11014" max="11014" width="7.85546875" style="438" bestFit="1" customWidth="1"/>
    <col min="11015" max="11015" width="7.42578125" style="438" customWidth="1"/>
    <col min="11016" max="11016" width="10.85546875" style="438" customWidth="1"/>
    <col min="11017" max="11017" width="15.28515625" style="438" customWidth="1"/>
    <col min="11018" max="11018" width="15.140625" style="438" customWidth="1"/>
    <col min="11019" max="11019" width="11.42578125" style="438" customWidth="1"/>
    <col min="11020" max="11020" width="9.42578125" style="438" customWidth="1"/>
    <col min="11021" max="11021" width="20.5703125" style="438" bestFit="1" customWidth="1"/>
    <col min="11022" max="11022" width="15" style="438" bestFit="1" customWidth="1"/>
    <col min="11023" max="11023" width="11.28515625" style="438" bestFit="1" customWidth="1"/>
    <col min="11024" max="11264" width="9.140625" style="438"/>
    <col min="11265" max="11265" width="8.7109375" style="438" customWidth="1"/>
    <col min="11266" max="11266" width="9.85546875" style="438" bestFit="1" customWidth="1"/>
    <col min="11267" max="11269" width="6.7109375" style="438" customWidth="1"/>
    <col min="11270" max="11270" width="7.85546875" style="438" bestFit="1" customWidth="1"/>
    <col min="11271" max="11271" width="7.42578125" style="438" customWidth="1"/>
    <col min="11272" max="11272" width="10.85546875" style="438" customWidth="1"/>
    <col min="11273" max="11273" width="15.28515625" style="438" customWidth="1"/>
    <col min="11274" max="11274" width="15.140625" style="438" customWidth="1"/>
    <col min="11275" max="11275" width="11.42578125" style="438" customWidth="1"/>
    <col min="11276" max="11276" width="9.42578125" style="438" customWidth="1"/>
    <col min="11277" max="11277" width="20.5703125" style="438" bestFit="1" customWidth="1"/>
    <col min="11278" max="11278" width="15" style="438" bestFit="1" customWidth="1"/>
    <col min="11279" max="11279" width="11.28515625" style="438" bestFit="1" customWidth="1"/>
    <col min="11280" max="11520" width="9.140625" style="438"/>
    <col min="11521" max="11521" width="8.7109375" style="438" customWidth="1"/>
    <col min="11522" max="11522" width="9.85546875" style="438" bestFit="1" customWidth="1"/>
    <col min="11523" max="11525" width="6.7109375" style="438" customWidth="1"/>
    <col min="11526" max="11526" width="7.85546875" style="438" bestFit="1" customWidth="1"/>
    <col min="11527" max="11527" width="7.42578125" style="438" customWidth="1"/>
    <col min="11528" max="11528" width="10.85546875" style="438" customWidth="1"/>
    <col min="11529" max="11529" width="15.28515625" style="438" customWidth="1"/>
    <col min="11530" max="11530" width="15.140625" style="438" customWidth="1"/>
    <col min="11531" max="11531" width="11.42578125" style="438" customWidth="1"/>
    <col min="11532" max="11532" width="9.42578125" style="438" customWidth="1"/>
    <col min="11533" max="11533" width="20.5703125" style="438" bestFit="1" customWidth="1"/>
    <col min="11534" max="11534" width="15" style="438" bestFit="1" customWidth="1"/>
    <col min="11535" max="11535" width="11.28515625" style="438" bestFit="1" customWidth="1"/>
    <col min="11536" max="11776" width="9.140625" style="438"/>
    <col min="11777" max="11777" width="8.7109375" style="438" customWidth="1"/>
    <col min="11778" max="11778" width="9.85546875" style="438" bestFit="1" customWidth="1"/>
    <col min="11779" max="11781" width="6.7109375" style="438" customWidth="1"/>
    <col min="11782" max="11782" width="7.85546875" style="438" bestFit="1" customWidth="1"/>
    <col min="11783" max="11783" width="7.42578125" style="438" customWidth="1"/>
    <col min="11784" max="11784" width="10.85546875" style="438" customWidth="1"/>
    <col min="11785" max="11785" width="15.28515625" style="438" customWidth="1"/>
    <col min="11786" max="11786" width="15.140625" style="438" customWidth="1"/>
    <col min="11787" max="11787" width="11.42578125" style="438" customWidth="1"/>
    <col min="11788" max="11788" width="9.42578125" style="438" customWidth="1"/>
    <col min="11789" max="11789" width="20.5703125" style="438" bestFit="1" customWidth="1"/>
    <col min="11790" max="11790" width="15" style="438" bestFit="1" customWidth="1"/>
    <col min="11791" max="11791" width="11.28515625" style="438" bestFit="1" customWidth="1"/>
    <col min="11792" max="12032" width="9.140625" style="438"/>
    <col min="12033" max="12033" width="8.7109375" style="438" customWidth="1"/>
    <col min="12034" max="12034" width="9.85546875" style="438" bestFit="1" customWidth="1"/>
    <col min="12035" max="12037" width="6.7109375" style="438" customWidth="1"/>
    <col min="12038" max="12038" width="7.85546875" style="438" bestFit="1" customWidth="1"/>
    <col min="12039" max="12039" width="7.42578125" style="438" customWidth="1"/>
    <col min="12040" max="12040" width="10.85546875" style="438" customWidth="1"/>
    <col min="12041" max="12041" width="15.28515625" style="438" customWidth="1"/>
    <col min="12042" max="12042" width="15.140625" style="438" customWidth="1"/>
    <col min="12043" max="12043" width="11.42578125" style="438" customWidth="1"/>
    <col min="12044" max="12044" width="9.42578125" style="438" customWidth="1"/>
    <col min="12045" max="12045" width="20.5703125" style="438" bestFit="1" customWidth="1"/>
    <col min="12046" max="12046" width="15" style="438" bestFit="1" customWidth="1"/>
    <col min="12047" max="12047" width="11.28515625" style="438" bestFit="1" customWidth="1"/>
    <col min="12048" max="12288" width="9.140625" style="438"/>
    <col min="12289" max="12289" width="8.7109375" style="438" customWidth="1"/>
    <col min="12290" max="12290" width="9.85546875" style="438" bestFit="1" customWidth="1"/>
    <col min="12291" max="12293" width="6.7109375" style="438" customWidth="1"/>
    <col min="12294" max="12294" width="7.85546875" style="438" bestFit="1" customWidth="1"/>
    <col min="12295" max="12295" width="7.42578125" style="438" customWidth="1"/>
    <col min="12296" max="12296" width="10.85546875" style="438" customWidth="1"/>
    <col min="12297" max="12297" width="15.28515625" style="438" customWidth="1"/>
    <col min="12298" max="12298" width="15.140625" style="438" customWidth="1"/>
    <col min="12299" max="12299" width="11.42578125" style="438" customWidth="1"/>
    <col min="12300" max="12300" width="9.42578125" style="438" customWidth="1"/>
    <col min="12301" max="12301" width="20.5703125" style="438" bestFit="1" customWidth="1"/>
    <col min="12302" max="12302" width="15" style="438" bestFit="1" customWidth="1"/>
    <col min="12303" max="12303" width="11.28515625" style="438" bestFit="1" customWidth="1"/>
    <col min="12304" max="12544" width="9.140625" style="438"/>
    <col min="12545" max="12545" width="8.7109375" style="438" customWidth="1"/>
    <col min="12546" max="12546" width="9.85546875" style="438" bestFit="1" customWidth="1"/>
    <col min="12547" max="12549" width="6.7109375" style="438" customWidth="1"/>
    <col min="12550" max="12550" width="7.85546875" style="438" bestFit="1" customWidth="1"/>
    <col min="12551" max="12551" width="7.42578125" style="438" customWidth="1"/>
    <col min="12552" max="12552" width="10.85546875" style="438" customWidth="1"/>
    <col min="12553" max="12553" width="15.28515625" style="438" customWidth="1"/>
    <col min="12554" max="12554" width="15.140625" style="438" customWidth="1"/>
    <col min="12555" max="12555" width="11.42578125" style="438" customWidth="1"/>
    <col min="12556" max="12556" width="9.42578125" style="438" customWidth="1"/>
    <col min="12557" max="12557" width="20.5703125" style="438" bestFit="1" customWidth="1"/>
    <col min="12558" max="12558" width="15" style="438" bestFit="1" customWidth="1"/>
    <col min="12559" max="12559" width="11.28515625" style="438" bestFit="1" customWidth="1"/>
    <col min="12560" max="12800" width="9.140625" style="438"/>
    <col min="12801" max="12801" width="8.7109375" style="438" customWidth="1"/>
    <col min="12802" max="12802" width="9.85546875" style="438" bestFit="1" customWidth="1"/>
    <col min="12803" max="12805" width="6.7109375" style="438" customWidth="1"/>
    <col min="12806" max="12806" width="7.85546875" style="438" bestFit="1" customWidth="1"/>
    <col min="12807" max="12807" width="7.42578125" style="438" customWidth="1"/>
    <col min="12808" max="12808" width="10.85546875" style="438" customWidth="1"/>
    <col min="12809" max="12809" width="15.28515625" style="438" customWidth="1"/>
    <col min="12810" max="12810" width="15.140625" style="438" customWidth="1"/>
    <col min="12811" max="12811" width="11.42578125" style="438" customWidth="1"/>
    <col min="12812" max="12812" width="9.42578125" style="438" customWidth="1"/>
    <col min="12813" max="12813" width="20.5703125" style="438" bestFit="1" customWidth="1"/>
    <col min="12814" max="12814" width="15" style="438" bestFit="1" customWidth="1"/>
    <col min="12815" max="12815" width="11.28515625" style="438" bestFit="1" customWidth="1"/>
    <col min="12816" max="13056" width="9.140625" style="438"/>
    <col min="13057" max="13057" width="8.7109375" style="438" customWidth="1"/>
    <col min="13058" max="13058" width="9.85546875" style="438" bestFit="1" customWidth="1"/>
    <col min="13059" max="13061" width="6.7109375" style="438" customWidth="1"/>
    <col min="13062" max="13062" width="7.85546875" style="438" bestFit="1" customWidth="1"/>
    <col min="13063" max="13063" width="7.42578125" style="438" customWidth="1"/>
    <col min="13064" max="13064" width="10.85546875" style="438" customWidth="1"/>
    <col min="13065" max="13065" width="15.28515625" style="438" customWidth="1"/>
    <col min="13066" max="13066" width="15.140625" style="438" customWidth="1"/>
    <col min="13067" max="13067" width="11.42578125" style="438" customWidth="1"/>
    <col min="13068" max="13068" width="9.42578125" style="438" customWidth="1"/>
    <col min="13069" max="13069" width="20.5703125" style="438" bestFit="1" customWidth="1"/>
    <col min="13070" max="13070" width="15" style="438" bestFit="1" customWidth="1"/>
    <col min="13071" max="13071" width="11.28515625" style="438" bestFit="1" customWidth="1"/>
    <col min="13072" max="13312" width="9.140625" style="438"/>
    <col min="13313" max="13313" width="8.7109375" style="438" customWidth="1"/>
    <col min="13314" max="13314" width="9.85546875" style="438" bestFit="1" customWidth="1"/>
    <col min="13315" max="13317" width="6.7109375" style="438" customWidth="1"/>
    <col min="13318" max="13318" width="7.85546875" style="438" bestFit="1" customWidth="1"/>
    <col min="13319" max="13319" width="7.42578125" style="438" customWidth="1"/>
    <col min="13320" max="13320" width="10.85546875" style="438" customWidth="1"/>
    <col min="13321" max="13321" width="15.28515625" style="438" customWidth="1"/>
    <col min="13322" max="13322" width="15.140625" style="438" customWidth="1"/>
    <col min="13323" max="13323" width="11.42578125" style="438" customWidth="1"/>
    <col min="13324" max="13324" width="9.42578125" style="438" customWidth="1"/>
    <col min="13325" max="13325" width="20.5703125" style="438" bestFit="1" customWidth="1"/>
    <col min="13326" max="13326" width="15" style="438" bestFit="1" customWidth="1"/>
    <col min="13327" max="13327" width="11.28515625" style="438" bestFit="1" customWidth="1"/>
    <col min="13328" max="13568" width="9.140625" style="438"/>
    <col min="13569" max="13569" width="8.7109375" style="438" customWidth="1"/>
    <col min="13570" max="13570" width="9.85546875" style="438" bestFit="1" customWidth="1"/>
    <col min="13571" max="13573" width="6.7109375" style="438" customWidth="1"/>
    <col min="13574" max="13574" width="7.85546875" style="438" bestFit="1" customWidth="1"/>
    <col min="13575" max="13575" width="7.42578125" style="438" customWidth="1"/>
    <col min="13576" max="13576" width="10.85546875" style="438" customWidth="1"/>
    <col min="13577" max="13577" width="15.28515625" style="438" customWidth="1"/>
    <col min="13578" max="13578" width="15.140625" style="438" customWidth="1"/>
    <col min="13579" max="13579" width="11.42578125" style="438" customWidth="1"/>
    <col min="13580" max="13580" width="9.42578125" style="438" customWidth="1"/>
    <col min="13581" max="13581" width="20.5703125" style="438" bestFit="1" customWidth="1"/>
    <col min="13582" max="13582" width="15" style="438" bestFit="1" customWidth="1"/>
    <col min="13583" max="13583" width="11.28515625" style="438" bestFit="1" customWidth="1"/>
    <col min="13584" max="13824" width="9.140625" style="438"/>
    <col min="13825" max="13825" width="8.7109375" style="438" customWidth="1"/>
    <col min="13826" max="13826" width="9.85546875" style="438" bestFit="1" customWidth="1"/>
    <col min="13827" max="13829" width="6.7109375" style="438" customWidth="1"/>
    <col min="13830" max="13830" width="7.85546875" style="438" bestFit="1" customWidth="1"/>
    <col min="13831" max="13831" width="7.42578125" style="438" customWidth="1"/>
    <col min="13832" max="13832" width="10.85546875" style="438" customWidth="1"/>
    <col min="13833" max="13833" width="15.28515625" style="438" customWidth="1"/>
    <col min="13834" max="13834" width="15.140625" style="438" customWidth="1"/>
    <col min="13835" max="13835" width="11.42578125" style="438" customWidth="1"/>
    <col min="13836" max="13836" width="9.42578125" style="438" customWidth="1"/>
    <col min="13837" max="13837" width="20.5703125" style="438" bestFit="1" customWidth="1"/>
    <col min="13838" max="13838" width="15" style="438" bestFit="1" customWidth="1"/>
    <col min="13839" max="13839" width="11.28515625" style="438" bestFit="1" customWidth="1"/>
    <col min="13840" max="14080" width="9.140625" style="438"/>
    <col min="14081" max="14081" width="8.7109375" style="438" customWidth="1"/>
    <col min="14082" max="14082" width="9.85546875" style="438" bestFit="1" customWidth="1"/>
    <col min="14083" max="14085" width="6.7109375" style="438" customWidth="1"/>
    <col min="14086" max="14086" width="7.85546875" style="438" bestFit="1" customWidth="1"/>
    <col min="14087" max="14087" width="7.42578125" style="438" customWidth="1"/>
    <col min="14088" max="14088" width="10.85546875" style="438" customWidth="1"/>
    <col min="14089" max="14089" width="15.28515625" style="438" customWidth="1"/>
    <col min="14090" max="14090" width="15.140625" style="438" customWidth="1"/>
    <col min="14091" max="14091" width="11.42578125" style="438" customWidth="1"/>
    <col min="14092" max="14092" width="9.42578125" style="438" customWidth="1"/>
    <col min="14093" max="14093" width="20.5703125" style="438" bestFit="1" customWidth="1"/>
    <col min="14094" max="14094" width="15" style="438" bestFit="1" customWidth="1"/>
    <col min="14095" max="14095" width="11.28515625" style="438" bestFit="1" customWidth="1"/>
    <col min="14096" max="14336" width="9.140625" style="438"/>
    <col min="14337" max="14337" width="8.7109375" style="438" customWidth="1"/>
    <col min="14338" max="14338" width="9.85546875" style="438" bestFit="1" customWidth="1"/>
    <col min="14339" max="14341" width="6.7109375" style="438" customWidth="1"/>
    <col min="14342" max="14342" width="7.85546875" style="438" bestFit="1" customWidth="1"/>
    <col min="14343" max="14343" width="7.42578125" style="438" customWidth="1"/>
    <col min="14344" max="14344" width="10.85546875" style="438" customWidth="1"/>
    <col min="14345" max="14345" width="15.28515625" style="438" customWidth="1"/>
    <col min="14346" max="14346" width="15.140625" style="438" customWidth="1"/>
    <col min="14347" max="14347" width="11.42578125" style="438" customWidth="1"/>
    <col min="14348" max="14348" width="9.42578125" style="438" customWidth="1"/>
    <col min="14349" max="14349" width="20.5703125" style="438" bestFit="1" customWidth="1"/>
    <col min="14350" max="14350" width="15" style="438" bestFit="1" customWidth="1"/>
    <col min="14351" max="14351" width="11.28515625" style="438" bestFit="1" customWidth="1"/>
    <col min="14352" max="14592" width="9.140625" style="438"/>
    <col min="14593" max="14593" width="8.7109375" style="438" customWidth="1"/>
    <col min="14594" max="14594" width="9.85546875" style="438" bestFit="1" customWidth="1"/>
    <col min="14595" max="14597" width="6.7109375" style="438" customWidth="1"/>
    <col min="14598" max="14598" width="7.85546875" style="438" bestFit="1" customWidth="1"/>
    <col min="14599" max="14599" width="7.42578125" style="438" customWidth="1"/>
    <col min="14600" max="14600" width="10.85546875" style="438" customWidth="1"/>
    <col min="14601" max="14601" width="15.28515625" style="438" customWidth="1"/>
    <col min="14602" max="14602" width="15.140625" style="438" customWidth="1"/>
    <col min="14603" max="14603" width="11.42578125" style="438" customWidth="1"/>
    <col min="14604" max="14604" width="9.42578125" style="438" customWidth="1"/>
    <col min="14605" max="14605" width="20.5703125" style="438" bestFit="1" customWidth="1"/>
    <col min="14606" max="14606" width="15" style="438" bestFit="1" customWidth="1"/>
    <col min="14607" max="14607" width="11.28515625" style="438" bestFit="1" customWidth="1"/>
    <col min="14608" max="14848" width="9.140625" style="438"/>
    <col min="14849" max="14849" width="8.7109375" style="438" customWidth="1"/>
    <col min="14850" max="14850" width="9.85546875" style="438" bestFit="1" customWidth="1"/>
    <col min="14851" max="14853" width="6.7109375" style="438" customWidth="1"/>
    <col min="14854" max="14854" width="7.85546875" style="438" bestFit="1" customWidth="1"/>
    <col min="14855" max="14855" width="7.42578125" style="438" customWidth="1"/>
    <col min="14856" max="14856" width="10.85546875" style="438" customWidth="1"/>
    <col min="14857" max="14857" width="15.28515625" style="438" customWidth="1"/>
    <col min="14858" max="14858" width="15.140625" style="438" customWidth="1"/>
    <col min="14859" max="14859" width="11.42578125" style="438" customWidth="1"/>
    <col min="14860" max="14860" width="9.42578125" style="438" customWidth="1"/>
    <col min="14861" max="14861" width="20.5703125" style="438" bestFit="1" customWidth="1"/>
    <col min="14862" max="14862" width="15" style="438" bestFit="1" customWidth="1"/>
    <col min="14863" max="14863" width="11.28515625" style="438" bestFit="1" customWidth="1"/>
    <col min="14864" max="15104" width="9.140625" style="438"/>
    <col min="15105" max="15105" width="8.7109375" style="438" customWidth="1"/>
    <col min="15106" max="15106" width="9.85546875" style="438" bestFit="1" customWidth="1"/>
    <col min="15107" max="15109" width="6.7109375" style="438" customWidth="1"/>
    <col min="15110" max="15110" width="7.85546875" style="438" bestFit="1" customWidth="1"/>
    <col min="15111" max="15111" width="7.42578125" style="438" customWidth="1"/>
    <col min="15112" max="15112" width="10.85546875" style="438" customWidth="1"/>
    <col min="15113" max="15113" width="15.28515625" style="438" customWidth="1"/>
    <col min="15114" max="15114" width="15.140625" style="438" customWidth="1"/>
    <col min="15115" max="15115" width="11.42578125" style="438" customWidth="1"/>
    <col min="15116" max="15116" width="9.42578125" style="438" customWidth="1"/>
    <col min="15117" max="15117" width="20.5703125" style="438" bestFit="1" customWidth="1"/>
    <col min="15118" max="15118" width="15" style="438" bestFit="1" customWidth="1"/>
    <col min="15119" max="15119" width="11.28515625" style="438" bestFit="1" customWidth="1"/>
    <col min="15120" max="15360" width="9.140625" style="438"/>
    <col min="15361" max="15361" width="8.7109375" style="438" customWidth="1"/>
    <col min="15362" max="15362" width="9.85546875" style="438" bestFit="1" customWidth="1"/>
    <col min="15363" max="15365" width="6.7109375" style="438" customWidth="1"/>
    <col min="15366" max="15366" width="7.85546875" style="438" bestFit="1" customWidth="1"/>
    <col min="15367" max="15367" width="7.42578125" style="438" customWidth="1"/>
    <col min="15368" max="15368" width="10.85546875" style="438" customWidth="1"/>
    <col min="15369" max="15369" width="15.28515625" style="438" customWidth="1"/>
    <col min="15370" max="15370" width="15.140625" style="438" customWidth="1"/>
    <col min="15371" max="15371" width="11.42578125" style="438" customWidth="1"/>
    <col min="15372" max="15372" width="9.42578125" style="438" customWidth="1"/>
    <col min="15373" max="15373" width="20.5703125" style="438" bestFit="1" customWidth="1"/>
    <col min="15374" max="15374" width="15" style="438" bestFit="1" customWidth="1"/>
    <col min="15375" max="15375" width="11.28515625" style="438" bestFit="1" customWidth="1"/>
    <col min="15376" max="15616" width="9.140625" style="438"/>
    <col min="15617" max="15617" width="8.7109375" style="438" customWidth="1"/>
    <col min="15618" max="15618" width="9.85546875" style="438" bestFit="1" customWidth="1"/>
    <col min="15619" max="15621" width="6.7109375" style="438" customWidth="1"/>
    <col min="15622" max="15622" width="7.85546875" style="438" bestFit="1" customWidth="1"/>
    <col min="15623" max="15623" width="7.42578125" style="438" customWidth="1"/>
    <col min="15624" max="15624" width="10.85546875" style="438" customWidth="1"/>
    <col min="15625" max="15625" width="15.28515625" style="438" customWidth="1"/>
    <col min="15626" max="15626" width="15.140625" style="438" customWidth="1"/>
    <col min="15627" max="15627" width="11.42578125" style="438" customWidth="1"/>
    <col min="15628" max="15628" width="9.42578125" style="438" customWidth="1"/>
    <col min="15629" max="15629" width="20.5703125" style="438" bestFit="1" customWidth="1"/>
    <col min="15630" max="15630" width="15" style="438" bestFit="1" customWidth="1"/>
    <col min="15631" max="15631" width="11.28515625" style="438" bestFit="1" customWidth="1"/>
    <col min="15632" max="15872" width="9.140625" style="438"/>
    <col min="15873" max="15873" width="8.7109375" style="438" customWidth="1"/>
    <col min="15874" max="15874" width="9.85546875" style="438" bestFit="1" customWidth="1"/>
    <col min="15875" max="15877" width="6.7109375" style="438" customWidth="1"/>
    <col min="15878" max="15878" width="7.85546875" style="438" bestFit="1" customWidth="1"/>
    <col min="15879" max="15879" width="7.42578125" style="438" customWidth="1"/>
    <col min="15880" max="15880" width="10.85546875" style="438" customWidth="1"/>
    <col min="15881" max="15881" width="15.28515625" style="438" customWidth="1"/>
    <col min="15882" max="15882" width="15.140625" style="438" customWidth="1"/>
    <col min="15883" max="15883" width="11.42578125" style="438" customWidth="1"/>
    <col min="15884" max="15884" width="9.42578125" style="438" customWidth="1"/>
    <col min="15885" max="15885" width="20.5703125" style="438" bestFit="1" customWidth="1"/>
    <col min="15886" max="15886" width="15" style="438" bestFit="1" customWidth="1"/>
    <col min="15887" max="15887" width="11.28515625" style="438" bestFit="1" customWidth="1"/>
    <col min="15888" max="16128" width="9.140625" style="438"/>
    <col min="16129" max="16129" width="8.7109375" style="438" customWidth="1"/>
    <col min="16130" max="16130" width="9.85546875" style="438" bestFit="1" customWidth="1"/>
    <col min="16131" max="16133" width="6.7109375" style="438" customWidth="1"/>
    <col min="16134" max="16134" width="7.85546875" style="438" bestFit="1" customWidth="1"/>
    <col min="16135" max="16135" width="7.42578125" style="438" customWidth="1"/>
    <col min="16136" max="16136" width="10.85546875" style="438" customWidth="1"/>
    <col min="16137" max="16137" width="15.28515625" style="438" customWidth="1"/>
    <col min="16138" max="16138" width="15.140625" style="438" customWidth="1"/>
    <col min="16139" max="16139" width="11.42578125" style="438" customWidth="1"/>
    <col min="16140" max="16140" width="9.42578125" style="438" customWidth="1"/>
    <col min="16141" max="16141" width="20.5703125" style="438" bestFit="1" customWidth="1"/>
    <col min="16142" max="16142" width="15" style="438" bestFit="1" customWidth="1"/>
    <col min="16143" max="16143" width="11.28515625" style="438" bestFit="1" customWidth="1"/>
    <col min="16144" max="16384" width="9.140625" style="438"/>
  </cols>
  <sheetData>
    <row r="1" spans="1:16" x14ac:dyDescent="0.25">
      <c r="A1" s="438" t="s">
        <v>2085</v>
      </c>
    </row>
    <row r="2" spans="1:16" s="501" customFormat="1" ht="32.25" x14ac:dyDescent="0.2">
      <c r="A2" s="507" t="s">
        <v>791</v>
      </c>
      <c r="B2" s="507" t="s">
        <v>2084</v>
      </c>
      <c r="C2" s="507" t="s">
        <v>2083</v>
      </c>
      <c r="D2" s="507" t="s">
        <v>2082</v>
      </c>
      <c r="E2" s="507" t="s">
        <v>2081</v>
      </c>
      <c r="F2" s="508" t="s">
        <v>2080</v>
      </c>
      <c r="G2" s="508" t="s">
        <v>2079</v>
      </c>
      <c r="H2" s="507" t="s">
        <v>2078</v>
      </c>
      <c r="I2" s="507" t="s">
        <v>2077</v>
      </c>
      <c r="J2" s="507" t="s">
        <v>2076</v>
      </c>
      <c r="K2" s="507" t="s">
        <v>2075</v>
      </c>
      <c r="L2" s="506" t="s">
        <v>2074</v>
      </c>
      <c r="M2" s="505"/>
      <c r="N2" s="504"/>
      <c r="O2" s="503"/>
      <c r="P2" s="502"/>
    </row>
    <row r="3" spans="1:16" x14ac:dyDescent="0.25">
      <c r="A3" s="500" t="s">
        <v>8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457"/>
    </row>
    <row r="4" spans="1:16" x14ac:dyDescent="0.25">
      <c r="A4" s="478" t="s">
        <v>758</v>
      </c>
      <c r="B4" s="478" t="s">
        <v>2050</v>
      </c>
      <c r="C4" s="478">
        <v>37</v>
      </c>
      <c r="D4" s="478">
        <v>6193</v>
      </c>
      <c r="E4" s="478">
        <v>1003</v>
      </c>
      <c r="F4" s="478">
        <v>51</v>
      </c>
      <c r="G4" s="477">
        <v>0</v>
      </c>
      <c r="H4" s="478" t="s">
        <v>2047</v>
      </c>
      <c r="I4" s="478" t="s">
        <v>2073</v>
      </c>
      <c r="J4" s="478" t="s">
        <v>2072</v>
      </c>
      <c r="K4" s="476">
        <v>3</v>
      </c>
      <c r="L4" s="468">
        <v>220.6</v>
      </c>
      <c r="M4" s="457"/>
    </row>
    <row r="5" spans="1:16" x14ac:dyDescent="0.25">
      <c r="A5" s="479" t="s">
        <v>752</v>
      </c>
      <c r="B5" s="478" t="s">
        <v>2050</v>
      </c>
      <c r="C5" s="476">
        <v>32</v>
      </c>
      <c r="D5" s="478">
        <v>8818</v>
      </c>
      <c r="E5" s="478">
        <v>1180</v>
      </c>
      <c r="F5" s="478">
        <v>45</v>
      </c>
      <c r="G5" s="477">
        <v>0</v>
      </c>
      <c r="H5" s="478" t="s">
        <v>2047</v>
      </c>
      <c r="I5" s="478" t="s">
        <v>2071</v>
      </c>
      <c r="J5" s="478" t="s">
        <v>2070</v>
      </c>
      <c r="K5" s="476">
        <v>3</v>
      </c>
      <c r="L5" s="468">
        <v>220.6</v>
      </c>
      <c r="M5" s="457"/>
    </row>
    <row r="6" spans="1:16" ht="17.25" x14ac:dyDescent="0.25">
      <c r="A6" s="479" t="s">
        <v>2069</v>
      </c>
      <c r="B6" s="478"/>
      <c r="C6" s="476"/>
      <c r="D6" s="478"/>
      <c r="E6" s="478"/>
      <c r="F6" s="478"/>
      <c r="G6" s="477"/>
      <c r="H6" s="478"/>
      <c r="I6" s="478"/>
      <c r="J6" s="478">
        <v>103</v>
      </c>
      <c r="K6" s="476"/>
      <c r="L6" s="468"/>
      <c r="M6" s="457"/>
    </row>
    <row r="7" spans="1:16" x14ac:dyDescent="0.25">
      <c r="A7" s="458" t="s">
        <v>720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80"/>
      <c r="O7" s="456"/>
      <c r="P7" s="440"/>
    </row>
    <row r="8" spans="1:16" s="490" customFormat="1" x14ac:dyDescent="0.25">
      <c r="A8" s="495" t="s">
        <v>707</v>
      </c>
      <c r="B8" s="495" t="s">
        <v>2050</v>
      </c>
      <c r="C8" s="495">
        <v>20</v>
      </c>
      <c r="D8" s="495">
        <v>1386</v>
      </c>
      <c r="E8" s="495">
        <v>759</v>
      </c>
      <c r="F8" s="495">
        <v>30.1</v>
      </c>
      <c r="G8" s="495">
        <v>0.5</v>
      </c>
      <c r="H8" s="495" t="s">
        <v>2047</v>
      </c>
      <c r="I8" s="495" t="s">
        <v>2068</v>
      </c>
      <c r="J8" s="495" t="s">
        <v>2067</v>
      </c>
      <c r="K8" s="493">
        <v>50</v>
      </c>
      <c r="L8" s="493">
        <v>248.4</v>
      </c>
      <c r="M8" s="499"/>
      <c r="N8" s="491"/>
      <c r="O8" s="498"/>
      <c r="P8" s="497"/>
    </row>
    <row r="9" spans="1:16" x14ac:dyDescent="0.25">
      <c r="A9" s="478" t="s">
        <v>693</v>
      </c>
      <c r="B9" s="478" t="s">
        <v>2050</v>
      </c>
      <c r="C9" s="478">
        <v>23</v>
      </c>
      <c r="D9" s="478">
        <v>3052</v>
      </c>
      <c r="E9" s="478">
        <v>2339</v>
      </c>
      <c r="F9" s="478">
        <v>33.9</v>
      </c>
      <c r="G9" s="477">
        <v>0</v>
      </c>
      <c r="H9" s="478" t="s">
        <v>2047</v>
      </c>
      <c r="I9" s="478" t="s">
        <v>2066</v>
      </c>
      <c r="J9" s="478" t="s">
        <v>2065</v>
      </c>
      <c r="K9" s="468">
        <v>50</v>
      </c>
      <c r="L9" s="468">
        <v>248.4</v>
      </c>
      <c r="M9" s="480"/>
      <c r="O9" s="456"/>
      <c r="P9" s="440"/>
    </row>
    <row r="10" spans="1:16" x14ac:dyDescent="0.25">
      <c r="A10" s="479" t="s">
        <v>688</v>
      </c>
      <c r="B10" s="478" t="s">
        <v>2050</v>
      </c>
      <c r="C10" s="476">
        <v>19</v>
      </c>
      <c r="D10" s="476">
        <v>3789</v>
      </c>
      <c r="E10" s="476">
        <v>4097</v>
      </c>
      <c r="F10" s="476">
        <v>28.9</v>
      </c>
      <c r="G10" s="477">
        <v>0</v>
      </c>
      <c r="H10" s="476" t="s">
        <v>2047</v>
      </c>
      <c r="I10" s="476" t="s">
        <v>2064</v>
      </c>
      <c r="J10" s="476" t="s">
        <v>2063</v>
      </c>
      <c r="K10" s="476">
        <v>50</v>
      </c>
      <c r="L10" s="468">
        <v>248.4</v>
      </c>
      <c r="M10" s="457"/>
    </row>
    <row r="11" spans="1:16" s="490" customFormat="1" x14ac:dyDescent="0.25">
      <c r="A11" s="495" t="s">
        <v>76</v>
      </c>
      <c r="B11" s="495" t="s">
        <v>2050</v>
      </c>
      <c r="C11" s="495">
        <v>30</v>
      </c>
      <c r="D11" s="495">
        <v>3956</v>
      </c>
      <c r="E11" s="495">
        <v>2739</v>
      </c>
      <c r="F11" s="495">
        <v>42.6</v>
      </c>
      <c r="G11" s="496">
        <v>0</v>
      </c>
      <c r="H11" s="495" t="s">
        <v>2047</v>
      </c>
      <c r="I11" s="495" t="s">
        <v>2062</v>
      </c>
      <c r="J11" s="495" t="s">
        <v>2061</v>
      </c>
      <c r="K11" s="494">
        <v>50</v>
      </c>
      <c r="L11" s="493">
        <v>248.4</v>
      </c>
      <c r="M11" s="492"/>
      <c r="N11" s="491"/>
      <c r="O11" s="491"/>
      <c r="P11" s="491"/>
    </row>
    <row r="12" spans="1:16" x14ac:dyDescent="0.25">
      <c r="A12" s="458" t="s">
        <v>601</v>
      </c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7"/>
      <c r="O12" s="456"/>
      <c r="P12" s="440"/>
    </row>
    <row r="13" spans="1:16" s="448" customFormat="1" x14ac:dyDescent="0.25">
      <c r="A13" s="488" t="s">
        <v>597</v>
      </c>
      <c r="B13" s="489" t="s">
        <v>2050</v>
      </c>
      <c r="C13" s="488">
        <v>20</v>
      </c>
      <c r="D13" s="488">
        <v>6553</v>
      </c>
      <c r="E13" s="488">
        <v>1671</v>
      </c>
      <c r="F13" s="487">
        <v>102.47</v>
      </c>
      <c r="G13" s="487">
        <v>0</v>
      </c>
      <c r="H13" s="485" t="s">
        <v>2043</v>
      </c>
      <c r="I13" s="486" t="s">
        <v>2060</v>
      </c>
      <c r="J13" s="485" t="s">
        <v>2059</v>
      </c>
      <c r="K13" s="460">
        <v>2</v>
      </c>
      <c r="L13" s="460">
        <v>216.8</v>
      </c>
      <c r="M13" s="484"/>
      <c r="N13" s="449"/>
      <c r="O13" s="483"/>
      <c r="P13" s="482"/>
    </row>
    <row r="14" spans="1:16" x14ac:dyDescent="0.25">
      <c r="A14" s="481" t="s">
        <v>594</v>
      </c>
      <c r="B14" s="478" t="s">
        <v>2050</v>
      </c>
      <c r="C14" s="478">
        <v>22</v>
      </c>
      <c r="D14" s="478">
        <v>4900</v>
      </c>
      <c r="E14" s="478">
        <v>1261</v>
      </c>
      <c r="F14" s="478">
        <v>32.700000000000003</v>
      </c>
      <c r="G14" s="477">
        <v>0</v>
      </c>
      <c r="H14" s="478" t="s">
        <v>2047</v>
      </c>
      <c r="I14" s="478" t="s">
        <v>2058</v>
      </c>
      <c r="J14" s="478" t="s">
        <v>2057</v>
      </c>
      <c r="K14" s="468">
        <v>2</v>
      </c>
      <c r="L14" s="468">
        <v>216.8</v>
      </c>
      <c r="M14" s="480"/>
      <c r="O14" s="456"/>
      <c r="P14" s="440"/>
    </row>
    <row r="15" spans="1:16" x14ac:dyDescent="0.25">
      <c r="A15" s="478" t="s">
        <v>591</v>
      </c>
      <c r="B15" s="478" t="s">
        <v>2050</v>
      </c>
      <c r="C15" s="478">
        <v>25</v>
      </c>
      <c r="D15" s="478">
        <v>4836</v>
      </c>
      <c r="E15" s="478">
        <v>816</v>
      </c>
      <c r="F15" s="478">
        <v>36.4</v>
      </c>
      <c r="G15" s="478">
        <v>55.5</v>
      </c>
      <c r="H15" s="478" t="s">
        <v>2047</v>
      </c>
      <c r="I15" s="478" t="s">
        <v>2056</v>
      </c>
      <c r="J15" s="478" t="s">
        <v>2055</v>
      </c>
      <c r="K15" s="468">
        <v>2</v>
      </c>
      <c r="L15" s="468">
        <v>216.8</v>
      </c>
      <c r="M15" s="480"/>
      <c r="O15" s="456"/>
      <c r="P15" s="440"/>
    </row>
    <row r="16" spans="1:16" x14ac:dyDescent="0.25">
      <c r="A16" s="458" t="s">
        <v>586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7"/>
      <c r="O16" s="456"/>
      <c r="P16" s="440"/>
    </row>
    <row r="17" spans="1:17" x14ac:dyDescent="0.25">
      <c r="A17" s="476" t="s">
        <v>585</v>
      </c>
      <c r="B17" s="478" t="s">
        <v>2050</v>
      </c>
      <c r="C17" s="476">
        <v>30</v>
      </c>
      <c r="D17" s="476">
        <v>6443</v>
      </c>
      <c r="E17" s="476">
        <v>3173</v>
      </c>
      <c r="F17" s="476">
        <v>42.6</v>
      </c>
      <c r="G17" s="477">
        <v>0</v>
      </c>
      <c r="H17" s="476" t="s">
        <v>2047</v>
      </c>
      <c r="I17" s="476" t="s">
        <v>2054</v>
      </c>
      <c r="J17" s="476" t="s">
        <v>2053</v>
      </c>
      <c r="K17" s="476">
        <v>10</v>
      </c>
      <c r="L17" s="468">
        <v>232.1</v>
      </c>
      <c r="M17" s="457"/>
    </row>
    <row r="18" spans="1:17" x14ac:dyDescent="0.25">
      <c r="A18" s="479" t="s">
        <v>565</v>
      </c>
      <c r="B18" s="478" t="s">
        <v>2050</v>
      </c>
      <c r="C18" s="476">
        <v>25</v>
      </c>
      <c r="D18" s="476">
        <v>4166</v>
      </c>
      <c r="E18" s="476">
        <v>2647</v>
      </c>
      <c r="F18" s="476">
        <v>36.4</v>
      </c>
      <c r="G18" s="477">
        <v>0</v>
      </c>
      <c r="H18" s="476" t="s">
        <v>2047</v>
      </c>
      <c r="I18" s="476" t="s">
        <v>2052</v>
      </c>
      <c r="J18" s="476" t="s">
        <v>2051</v>
      </c>
      <c r="K18" s="476">
        <v>10</v>
      </c>
      <c r="L18" s="468">
        <v>232.1</v>
      </c>
      <c r="M18" s="457"/>
    </row>
    <row r="19" spans="1:17" x14ac:dyDescent="0.25">
      <c r="A19" s="479" t="s">
        <v>549</v>
      </c>
      <c r="B19" s="478" t="s">
        <v>2050</v>
      </c>
      <c r="C19" s="476">
        <v>36</v>
      </c>
      <c r="D19" s="476">
        <v>3215</v>
      </c>
      <c r="E19" s="476">
        <v>2849</v>
      </c>
      <c r="F19" s="476">
        <v>49.8</v>
      </c>
      <c r="G19" s="477">
        <v>0</v>
      </c>
      <c r="H19" s="476" t="s">
        <v>2047</v>
      </c>
      <c r="I19" s="476" t="s">
        <v>2049</v>
      </c>
      <c r="J19" s="476" t="s">
        <v>2048</v>
      </c>
      <c r="K19" s="476">
        <v>10</v>
      </c>
      <c r="L19" s="468">
        <v>232.1</v>
      </c>
      <c r="M19" s="457"/>
    </row>
    <row r="20" spans="1:17" x14ac:dyDescent="0.25">
      <c r="A20" s="475" t="s">
        <v>541</v>
      </c>
      <c r="B20" s="474"/>
      <c r="C20" s="472"/>
      <c r="D20" s="472"/>
      <c r="E20" s="472"/>
      <c r="F20" s="472"/>
      <c r="G20" s="473"/>
      <c r="H20" s="472"/>
      <c r="I20" s="472"/>
      <c r="J20" s="472"/>
      <c r="K20" s="472"/>
      <c r="L20" s="471"/>
      <c r="M20" s="457"/>
    </row>
    <row r="21" spans="1:17" s="466" customFormat="1" x14ac:dyDescent="0.25">
      <c r="A21" s="470" t="s">
        <v>518</v>
      </c>
      <c r="B21" s="438" t="s">
        <v>2044</v>
      </c>
      <c r="C21" s="469">
        <v>23</v>
      </c>
      <c r="D21" s="469">
        <v>3233</v>
      </c>
      <c r="E21" s="469">
        <v>1814</v>
      </c>
      <c r="F21" s="469">
        <v>33.9</v>
      </c>
      <c r="G21" s="469">
        <v>0</v>
      </c>
      <c r="H21" s="469" t="s">
        <v>2047</v>
      </c>
      <c r="I21" s="469" t="s">
        <v>2046</v>
      </c>
      <c r="J21" s="469" t="s">
        <v>2045</v>
      </c>
      <c r="K21" s="440">
        <v>15</v>
      </c>
      <c r="L21" s="468">
        <v>236</v>
      </c>
      <c r="M21" s="457"/>
      <c r="N21" s="467"/>
      <c r="O21" s="467"/>
      <c r="P21" s="467"/>
    </row>
    <row r="22" spans="1:17" x14ac:dyDescent="0.25">
      <c r="A22" s="454" t="s">
        <v>510</v>
      </c>
      <c r="B22" s="454" t="s">
        <v>2044</v>
      </c>
      <c r="C22" s="465">
        <v>22</v>
      </c>
      <c r="D22" s="465">
        <v>2688</v>
      </c>
      <c r="E22" s="465">
        <v>954</v>
      </c>
      <c r="F22" s="464">
        <v>100.25</v>
      </c>
      <c r="G22" s="464">
        <v>0</v>
      </c>
      <c r="H22" s="462" t="s">
        <v>2043</v>
      </c>
      <c r="I22" s="463" t="s">
        <v>2042</v>
      </c>
      <c r="J22" s="462" t="s">
        <v>2041</v>
      </c>
      <c r="K22" s="461">
        <v>15</v>
      </c>
      <c r="L22" s="460">
        <v>236</v>
      </c>
      <c r="M22" s="459"/>
    </row>
    <row r="23" spans="1:17" x14ac:dyDescent="0.25">
      <c r="A23" s="458" t="s">
        <v>436</v>
      </c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7"/>
      <c r="O23" s="456"/>
      <c r="P23" s="440"/>
    </row>
    <row r="24" spans="1:17" s="448" customFormat="1" x14ac:dyDescent="0.25">
      <c r="A24" s="455" t="s">
        <v>412</v>
      </c>
      <c r="B24" s="454" t="s">
        <v>2034</v>
      </c>
      <c r="C24" s="453">
        <v>23</v>
      </c>
      <c r="D24" s="453">
        <v>1518</v>
      </c>
      <c r="E24" s="453">
        <v>2684</v>
      </c>
      <c r="F24" s="453">
        <v>75.2</v>
      </c>
      <c r="G24" s="453">
        <v>0</v>
      </c>
      <c r="H24" s="453" t="s">
        <v>2033</v>
      </c>
      <c r="I24" s="453" t="s">
        <v>2040</v>
      </c>
      <c r="J24" s="452" t="s">
        <v>2039</v>
      </c>
      <c r="K24" s="452">
        <v>60</v>
      </c>
      <c r="L24" s="451">
        <v>250.3</v>
      </c>
      <c r="M24" s="450"/>
      <c r="N24" s="449"/>
      <c r="O24" s="449"/>
      <c r="P24" s="449"/>
    </row>
    <row r="25" spans="1:17" s="448" customFormat="1" x14ac:dyDescent="0.25">
      <c r="A25" s="455" t="s">
        <v>382</v>
      </c>
      <c r="B25" s="454" t="s">
        <v>2034</v>
      </c>
      <c r="C25" s="453">
        <v>27</v>
      </c>
      <c r="D25" s="453">
        <v>6752</v>
      </c>
      <c r="E25" s="453">
        <v>5432</v>
      </c>
      <c r="F25" s="453">
        <v>260.20999999999998</v>
      </c>
      <c r="G25" s="453">
        <v>0</v>
      </c>
      <c r="H25" s="453" t="s">
        <v>2033</v>
      </c>
      <c r="I25" s="453" t="s">
        <v>2038</v>
      </c>
      <c r="J25" s="452" t="s">
        <v>2037</v>
      </c>
      <c r="K25" s="452">
        <v>50</v>
      </c>
      <c r="L25" s="451">
        <v>248.4</v>
      </c>
      <c r="M25" s="450"/>
      <c r="N25" s="449"/>
      <c r="O25" s="449"/>
      <c r="P25" s="449"/>
    </row>
    <row r="26" spans="1:17" s="448" customFormat="1" x14ac:dyDescent="0.25">
      <c r="A26" s="455" t="s">
        <v>376</v>
      </c>
      <c r="B26" s="454" t="s">
        <v>2034</v>
      </c>
      <c r="C26" s="453">
        <v>23</v>
      </c>
      <c r="D26" s="453">
        <v>1137</v>
      </c>
      <c r="E26" s="453">
        <v>1207</v>
      </c>
      <c r="F26" s="453">
        <v>47</v>
      </c>
      <c r="G26" s="453">
        <v>0.15</v>
      </c>
      <c r="H26" s="453" t="s">
        <v>2033</v>
      </c>
      <c r="I26" s="453" t="s">
        <v>2036</v>
      </c>
      <c r="J26" s="452" t="s">
        <v>2035</v>
      </c>
      <c r="K26" s="452">
        <v>50</v>
      </c>
      <c r="L26" s="451">
        <v>248.4</v>
      </c>
      <c r="M26" s="450"/>
      <c r="N26" s="449"/>
      <c r="O26" s="449"/>
      <c r="P26" s="449"/>
    </row>
    <row r="27" spans="1:17" s="448" customFormat="1" x14ac:dyDescent="0.25">
      <c r="A27" s="455" t="s">
        <v>349</v>
      </c>
      <c r="B27" s="454" t="s">
        <v>2034</v>
      </c>
      <c r="C27" s="453">
        <v>26</v>
      </c>
      <c r="D27" s="453">
        <v>3939</v>
      </c>
      <c r="E27" s="453">
        <v>4579</v>
      </c>
      <c r="F27" s="453">
        <v>55.3</v>
      </c>
      <c r="G27" s="453">
        <v>0.04</v>
      </c>
      <c r="H27" s="453" t="s">
        <v>2033</v>
      </c>
      <c r="I27" s="453" t="s">
        <v>2032</v>
      </c>
      <c r="J27" s="452" t="s">
        <v>2031</v>
      </c>
      <c r="K27" s="452">
        <v>40</v>
      </c>
      <c r="L27" s="451">
        <v>246.1</v>
      </c>
      <c r="M27" s="450"/>
      <c r="N27" s="449"/>
      <c r="O27" s="449"/>
      <c r="P27" s="449"/>
    </row>
    <row r="28" spans="1:17" x14ac:dyDescent="0.25">
      <c r="A28" s="447"/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O28" s="446"/>
      <c r="P28" s="445"/>
      <c r="Q28" s="444"/>
    </row>
    <row r="29" spans="1:17" x14ac:dyDescent="0.25">
      <c r="A29" s="443"/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O29" s="446"/>
      <c r="P29" s="445"/>
      <c r="Q29" s="444"/>
    </row>
    <row r="30" spans="1:17" x14ac:dyDescent="0.25">
      <c r="A30" s="443"/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P30" s="442"/>
    </row>
    <row r="31" spans="1:17" x14ac:dyDescent="0.25">
      <c r="P31" s="442"/>
    </row>
    <row r="33" spans="1:11" x14ac:dyDescent="0.25">
      <c r="A33" s="193"/>
      <c r="C33" s="438"/>
      <c r="D33" s="438"/>
      <c r="E33" s="438"/>
      <c r="F33" s="438"/>
      <c r="G33" s="438"/>
      <c r="H33" s="438"/>
      <c r="I33" s="438"/>
      <c r="J33" s="438"/>
      <c r="K33" s="438"/>
    </row>
    <row r="39" spans="1:11" ht="15" customHeight="1" x14ac:dyDescent="0.25">
      <c r="A39" s="49" t="s">
        <v>251</v>
      </c>
    </row>
  </sheetData>
  <mergeCells count="6">
    <mergeCell ref="A28:L30"/>
    <mergeCell ref="A3:L3"/>
    <mergeCell ref="A7:L7"/>
    <mergeCell ref="A12:L12"/>
    <mergeCell ref="A16:L16"/>
    <mergeCell ref="A23:L2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E5B8A-4671-4887-92A1-BB4FAFF49B20}">
  <sheetPr>
    <pageSetUpPr autoPageBreaks="0" fitToPage="1"/>
  </sheetPr>
  <dimension ref="A1:X97"/>
  <sheetViews>
    <sheetView zoomScale="84" zoomScaleNormal="84" workbookViewId="0">
      <pane ySplit="2" topLeftCell="A3" activePane="bottomLeft" state="frozen"/>
      <selection pane="bottomLeft"/>
    </sheetView>
  </sheetViews>
  <sheetFormatPr defaultColWidth="22" defaultRowHeight="20.100000000000001" customHeight="1" x14ac:dyDescent="0.25"/>
  <cols>
    <col min="1" max="1" width="10.28515625" style="509" customWidth="1"/>
    <col min="2" max="2" width="9.5703125" style="509" bestFit="1" customWidth="1"/>
    <col min="3" max="3" width="6.7109375" style="509" customWidth="1"/>
    <col min="4" max="5" width="6.5703125" style="509" customWidth="1"/>
    <col min="6" max="6" width="7.140625" style="509" customWidth="1"/>
    <col min="7" max="7" width="11.42578125" style="509" customWidth="1"/>
    <col min="8" max="8" width="14.7109375" style="509" bestFit="1" customWidth="1"/>
    <col min="9" max="10" width="12.28515625" style="509" bestFit="1" customWidth="1"/>
    <col min="11" max="11" width="11.140625" style="509" customWidth="1"/>
    <col min="12" max="12" width="8.85546875" style="509" customWidth="1"/>
    <col min="13" max="13" width="4.85546875" style="511" customWidth="1"/>
    <col min="14" max="14" width="10.28515625" style="511" customWidth="1"/>
    <col min="15" max="17" width="6" style="511" customWidth="1"/>
    <col min="18" max="19" width="9.28515625" style="509" bestFit="1" customWidth="1"/>
    <col min="20" max="20" width="5.140625" style="509" bestFit="1" customWidth="1"/>
    <col min="21" max="21" width="5.140625" style="509" customWidth="1"/>
    <col min="22" max="22" width="6.5703125" style="510" customWidth="1"/>
    <col min="23" max="23" width="5.140625" style="509" customWidth="1"/>
    <col min="24" max="24" width="6.5703125" style="510" customWidth="1"/>
    <col min="25" max="25" width="12.5703125" style="509" customWidth="1"/>
    <col min="26" max="26" width="9.7109375" style="509" bestFit="1" customWidth="1"/>
    <col min="27" max="16384" width="22" style="509"/>
  </cols>
  <sheetData>
    <row r="1" spans="1:24" ht="20.100000000000001" customHeight="1" x14ac:dyDescent="0.25">
      <c r="A1" s="601" t="s">
        <v>2307</v>
      </c>
    </row>
    <row r="2" spans="1:24" s="601" customFormat="1" ht="45" x14ac:dyDescent="0.25">
      <c r="A2" s="605" t="s">
        <v>791</v>
      </c>
      <c r="B2" s="605" t="s">
        <v>2306</v>
      </c>
      <c r="C2" s="605" t="s">
        <v>2083</v>
      </c>
      <c r="D2" s="605" t="s">
        <v>2082</v>
      </c>
      <c r="E2" s="605" t="s">
        <v>2081</v>
      </c>
      <c r="F2" s="606" t="s">
        <v>2305</v>
      </c>
      <c r="G2" s="605" t="s">
        <v>2304</v>
      </c>
      <c r="H2" s="605" t="s">
        <v>2303</v>
      </c>
      <c r="I2" s="605" t="s">
        <v>2302</v>
      </c>
      <c r="J2" s="605" t="s">
        <v>2301</v>
      </c>
      <c r="K2" s="605" t="s">
        <v>2300</v>
      </c>
      <c r="L2" s="605" t="s">
        <v>2299</v>
      </c>
      <c r="M2" s="604" t="s">
        <v>2298</v>
      </c>
      <c r="N2" s="604" t="s">
        <v>2297</v>
      </c>
      <c r="O2" s="604" t="s">
        <v>2296</v>
      </c>
      <c r="P2" s="603"/>
      <c r="Q2" s="588"/>
      <c r="V2" s="602"/>
      <c r="X2" s="602"/>
    </row>
    <row r="3" spans="1:24" ht="20.100000000000001" customHeight="1" x14ac:dyDescent="0.25">
      <c r="A3" s="600" t="s">
        <v>8</v>
      </c>
      <c r="B3" s="597"/>
      <c r="C3" s="597"/>
      <c r="D3" s="597"/>
      <c r="E3" s="597"/>
      <c r="F3" s="599"/>
      <c r="G3" s="598"/>
      <c r="H3" s="597"/>
      <c r="I3" s="597"/>
      <c r="J3" s="597"/>
      <c r="K3" s="596"/>
      <c r="L3" s="596"/>
      <c r="M3" s="543"/>
      <c r="N3" s="543"/>
      <c r="O3" s="543"/>
      <c r="P3" s="542"/>
    </row>
    <row r="4" spans="1:24" s="511" customFormat="1" ht="20.100000000000001" customHeight="1" x14ac:dyDescent="0.25">
      <c r="A4" s="511" t="s">
        <v>771</v>
      </c>
      <c r="B4" s="511" t="s">
        <v>2291</v>
      </c>
      <c r="C4" s="511">
        <v>25</v>
      </c>
      <c r="D4" s="511">
        <v>2623</v>
      </c>
      <c r="E4" s="511">
        <v>5217</v>
      </c>
      <c r="F4" s="511">
        <v>0</v>
      </c>
      <c r="G4" s="584" t="s">
        <v>2173</v>
      </c>
      <c r="H4" s="511" t="s">
        <v>2295</v>
      </c>
      <c r="I4" s="511" t="s">
        <v>2294</v>
      </c>
      <c r="K4" s="511">
        <v>3</v>
      </c>
      <c r="L4" s="511">
        <v>107</v>
      </c>
      <c r="P4" s="542"/>
      <c r="V4" s="541"/>
      <c r="X4" s="541"/>
    </row>
    <row r="5" spans="1:24" s="511" customFormat="1" ht="20.100000000000001" customHeight="1" x14ac:dyDescent="0.25">
      <c r="A5" s="511" t="s">
        <v>768</v>
      </c>
      <c r="B5" s="511" t="s">
        <v>2291</v>
      </c>
      <c r="C5" s="511">
        <v>21</v>
      </c>
      <c r="D5" s="511">
        <v>956</v>
      </c>
      <c r="E5" s="511">
        <v>2711</v>
      </c>
      <c r="F5" s="511">
        <v>0.3</v>
      </c>
      <c r="G5" s="584" t="s">
        <v>2173</v>
      </c>
      <c r="H5" s="511" t="s">
        <v>2293</v>
      </c>
      <c r="I5" s="511" t="s">
        <v>2292</v>
      </c>
      <c r="K5" s="511">
        <v>3</v>
      </c>
      <c r="L5" s="511">
        <v>107</v>
      </c>
      <c r="P5" s="542"/>
      <c r="V5" s="541"/>
      <c r="X5" s="541"/>
    </row>
    <row r="6" spans="1:24" s="511" customFormat="1" ht="20.100000000000001" customHeight="1" x14ac:dyDescent="0.25">
      <c r="A6" s="511" t="s">
        <v>765</v>
      </c>
      <c r="B6" s="511" t="s">
        <v>2291</v>
      </c>
      <c r="C6" s="511">
        <v>25</v>
      </c>
      <c r="D6" s="511">
        <v>501</v>
      </c>
      <c r="E6" s="511">
        <v>2334</v>
      </c>
      <c r="F6" s="511">
        <v>6.5</v>
      </c>
      <c r="G6" s="584" t="s">
        <v>2173</v>
      </c>
      <c r="H6" s="511" t="s">
        <v>2290</v>
      </c>
      <c r="I6" s="511" t="s">
        <v>2266</v>
      </c>
      <c r="K6" s="511">
        <v>3</v>
      </c>
      <c r="L6" s="511">
        <v>107</v>
      </c>
      <c r="P6" s="542"/>
      <c r="V6" s="541"/>
      <c r="X6" s="541"/>
    </row>
    <row r="7" spans="1:24" s="519" customFormat="1" ht="20.100000000000001" customHeight="1" x14ac:dyDescent="0.25">
      <c r="A7" s="531" t="s">
        <v>758</v>
      </c>
      <c r="B7" s="531" t="s">
        <v>2182</v>
      </c>
      <c r="C7" s="531">
        <v>65</v>
      </c>
      <c r="D7" s="531">
        <v>464</v>
      </c>
      <c r="E7" s="531">
        <v>1621</v>
      </c>
      <c r="F7" s="535">
        <v>0</v>
      </c>
      <c r="G7" s="533" t="s">
        <v>2094</v>
      </c>
      <c r="H7" s="531" t="s">
        <v>2289</v>
      </c>
      <c r="I7" s="531" t="s">
        <v>2288</v>
      </c>
      <c r="J7" s="531"/>
      <c r="K7" s="532">
        <v>3</v>
      </c>
      <c r="L7" s="532">
        <v>107</v>
      </c>
      <c r="M7" s="531"/>
      <c r="N7" s="531"/>
      <c r="O7" s="531"/>
      <c r="P7" s="522"/>
      <c r="V7" s="520"/>
      <c r="X7" s="520"/>
    </row>
    <row r="8" spans="1:24" s="519" customFormat="1" ht="20.100000000000001" customHeight="1" x14ac:dyDescent="0.25">
      <c r="A8" s="531" t="s">
        <v>749</v>
      </c>
      <c r="B8" s="531" t="s">
        <v>2182</v>
      </c>
      <c r="C8" s="531">
        <v>80</v>
      </c>
      <c r="D8" s="531">
        <v>204</v>
      </c>
      <c r="E8" s="531">
        <v>1584</v>
      </c>
      <c r="F8" s="535">
        <v>0.22</v>
      </c>
      <c r="G8" s="533" t="s">
        <v>2094</v>
      </c>
      <c r="H8" s="531" t="s">
        <v>2287</v>
      </c>
      <c r="I8" s="531" t="s">
        <v>2286</v>
      </c>
      <c r="J8" s="531"/>
      <c r="K8" s="532">
        <v>3</v>
      </c>
      <c r="L8" s="532">
        <v>107</v>
      </c>
      <c r="M8" s="531"/>
      <c r="N8" s="531"/>
      <c r="O8" s="531"/>
      <c r="P8" s="522"/>
      <c r="V8" s="520"/>
      <c r="X8" s="520"/>
    </row>
    <row r="9" spans="1:24" s="511" customFormat="1" ht="20.100000000000001" customHeight="1" x14ac:dyDescent="0.25">
      <c r="A9" s="511" t="s">
        <v>743</v>
      </c>
      <c r="B9" s="511" t="s">
        <v>2285</v>
      </c>
      <c r="C9" s="511">
        <v>20</v>
      </c>
      <c r="D9" s="511">
        <v>204</v>
      </c>
      <c r="E9" s="511">
        <v>2912</v>
      </c>
      <c r="F9" s="585">
        <v>0.39679999999999999</v>
      </c>
      <c r="G9" s="584" t="s">
        <v>2219</v>
      </c>
      <c r="H9" s="511" t="s">
        <v>2284</v>
      </c>
      <c r="I9" s="511" t="s">
        <v>2283</v>
      </c>
      <c r="K9" s="581">
        <v>3</v>
      </c>
      <c r="L9" s="581">
        <v>107</v>
      </c>
      <c r="P9" s="542"/>
      <c r="R9" s="44"/>
      <c r="S9" s="44"/>
      <c r="T9" s="44"/>
      <c r="V9" s="541"/>
      <c r="X9" s="541"/>
    </row>
    <row r="10" spans="1:24" s="511" customFormat="1" ht="20.100000000000001" customHeight="1" x14ac:dyDescent="0.25">
      <c r="A10" s="580" t="s">
        <v>720</v>
      </c>
      <c r="B10" s="543"/>
      <c r="C10" s="543"/>
      <c r="D10" s="543"/>
      <c r="E10" s="543"/>
      <c r="F10" s="543"/>
      <c r="G10" s="544"/>
      <c r="H10" s="543"/>
      <c r="I10" s="543"/>
      <c r="J10" s="543"/>
      <c r="K10" s="543"/>
      <c r="L10" s="543"/>
      <c r="M10" s="543"/>
      <c r="N10" s="543"/>
      <c r="O10" s="543"/>
      <c r="P10" s="542"/>
      <c r="V10" s="541"/>
      <c r="X10" s="541"/>
    </row>
    <row r="11" spans="1:24" s="519" customFormat="1" ht="20.100000000000001" customHeight="1" x14ac:dyDescent="0.25">
      <c r="A11" s="536" t="s">
        <v>719</v>
      </c>
      <c r="B11" s="531" t="s">
        <v>2202</v>
      </c>
      <c r="C11" s="531">
        <v>24</v>
      </c>
      <c r="D11" s="531">
        <v>294</v>
      </c>
      <c r="E11" s="531">
        <v>2024</v>
      </c>
      <c r="F11" s="535">
        <v>0.66</v>
      </c>
      <c r="G11" s="533" t="s">
        <v>2198</v>
      </c>
      <c r="H11" s="533" t="s">
        <v>2201</v>
      </c>
      <c r="I11" s="533" t="s">
        <v>2282</v>
      </c>
      <c r="J11" s="533"/>
      <c r="K11" s="532">
        <v>50</v>
      </c>
      <c r="L11" s="532">
        <v>130</v>
      </c>
      <c r="M11" s="531"/>
      <c r="N11" s="531"/>
      <c r="O11" s="531"/>
      <c r="P11" s="522"/>
      <c r="V11" s="520"/>
      <c r="X11" s="520"/>
    </row>
    <row r="12" spans="1:24" s="511" customFormat="1" ht="20.100000000000001" customHeight="1" x14ac:dyDescent="0.25">
      <c r="A12" s="511" t="s">
        <v>703</v>
      </c>
      <c r="B12" s="511" t="s">
        <v>2281</v>
      </c>
      <c r="C12" s="511">
        <v>34</v>
      </c>
      <c r="D12" s="511">
        <v>654</v>
      </c>
      <c r="E12" s="511">
        <v>4945</v>
      </c>
      <c r="F12" s="585">
        <v>0.38</v>
      </c>
      <c r="G12" s="584" t="s">
        <v>2173</v>
      </c>
      <c r="H12" s="541" t="s">
        <v>2280</v>
      </c>
      <c r="I12" s="511" t="s">
        <v>2279</v>
      </c>
      <c r="K12" s="511">
        <v>50</v>
      </c>
      <c r="L12" s="511">
        <v>130</v>
      </c>
      <c r="M12" s="511">
        <v>136</v>
      </c>
      <c r="N12" s="511" t="s">
        <v>2278</v>
      </c>
      <c r="O12" s="511">
        <v>2</v>
      </c>
      <c r="P12" s="542"/>
      <c r="V12" s="541"/>
      <c r="X12" s="541"/>
    </row>
    <row r="13" spans="1:24" s="511" customFormat="1" ht="20.100000000000001" customHeight="1" x14ac:dyDescent="0.25">
      <c r="A13" s="511" t="s">
        <v>699</v>
      </c>
      <c r="B13" s="511" t="s">
        <v>2231</v>
      </c>
      <c r="C13" s="511">
        <v>32</v>
      </c>
      <c r="D13" s="511">
        <v>560</v>
      </c>
      <c r="E13" s="511">
        <v>3989</v>
      </c>
      <c r="F13" s="585">
        <v>0.52</v>
      </c>
      <c r="G13" s="584" t="s">
        <v>2173</v>
      </c>
      <c r="H13" s="511" t="s">
        <v>2277</v>
      </c>
      <c r="I13" s="511" t="s">
        <v>2276</v>
      </c>
      <c r="K13" s="511">
        <v>50</v>
      </c>
      <c r="L13" s="511">
        <v>130</v>
      </c>
      <c r="M13" s="511">
        <v>137</v>
      </c>
      <c r="N13" s="511" t="s">
        <v>2275</v>
      </c>
      <c r="O13" s="511">
        <v>1.9</v>
      </c>
      <c r="P13" s="542"/>
      <c r="V13" s="541"/>
      <c r="X13" s="541"/>
    </row>
    <row r="14" spans="1:24" s="519" customFormat="1" ht="20.100000000000001" customHeight="1" x14ac:dyDescent="0.25">
      <c r="A14" s="536" t="s">
        <v>696</v>
      </c>
      <c r="B14" s="531" t="s">
        <v>2091</v>
      </c>
      <c r="C14" s="531">
        <v>29</v>
      </c>
      <c r="D14" s="531">
        <v>1197</v>
      </c>
      <c r="E14" s="531">
        <v>6600</v>
      </c>
      <c r="F14" s="535">
        <v>0.7</v>
      </c>
      <c r="G14" s="533" t="s">
        <v>2090</v>
      </c>
      <c r="H14" s="534" t="s">
        <v>2274</v>
      </c>
      <c r="I14" s="533" t="s">
        <v>2273</v>
      </c>
      <c r="J14" s="533"/>
      <c r="K14" s="532">
        <v>50</v>
      </c>
      <c r="L14" s="532">
        <v>130</v>
      </c>
      <c r="M14" s="531">
        <v>168</v>
      </c>
      <c r="N14" s="531" t="s">
        <v>2272</v>
      </c>
      <c r="O14" s="531">
        <v>1.8</v>
      </c>
      <c r="P14" s="522"/>
      <c r="V14" s="520"/>
      <c r="X14" s="520"/>
    </row>
    <row r="15" spans="1:24" s="519" customFormat="1" ht="20.100000000000001" customHeight="1" x14ac:dyDescent="0.25">
      <c r="A15" s="531" t="s">
        <v>693</v>
      </c>
      <c r="B15" s="531" t="s">
        <v>2182</v>
      </c>
      <c r="C15" s="531">
        <v>80</v>
      </c>
      <c r="D15" s="531">
        <v>587</v>
      </c>
      <c r="E15" s="531">
        <v>6882</v>
      </c>
      <c r="F15" s="535">
        <v>0.13</v>
      </c>
      <c r="G15" s="533" t="s">
        <v>2094</v>
      </c>
      <c r="H15" s="531" t="s">
        <v>2271</v>
      </c>
      <c r="I15" s="531" t="s">
        <v>2270</v>
      </c>
      <c r="J15" s="531"/>
      <c r="K15" s="532">
        <v>50</v>
      </c>
      <c r="L15" s="532">
        <v>130</v>
      </c>
      <c r="M15" s="531"/>
      <c r="N15" s="531"/>
      <c r="O15" s="531"/>
      <c r="P15" s="522"/>
      <c r="V15" s="520"/>
      <c r="X15" s="520"/>
    </row>
    <row r="16" spans="1:24" s="511" customFormat="1" ht="20.100000000000001" customHeight="1" x14ac:dyDescent="0.25">
      <c r="A16" s="511" t="s">
        <v>684</v>
      </c>
      <c r="B16" s="511" t="s">
        <v>2231</v>
      </c>
      <c r="C16" s="511">
        <v>48</v>
      </c>
      <c r="D16" s="511">
        <v>889</v>
      </c>
      <c r="E16" s="511">
        <v>5924</v>
      </c>
      <c r="F16" s="585">
        <v>0</v>
      </c>
      <c r="G16" s="584" t="s">
        <v>2173</v>
      </c>
      <c r="H16" s="511" t="s">
        <v>2269</v>
      </c>
      <c r="I16" s="511" t="s">
        <v>2190</v>
      </c>
      <c r="J16" s="595"/>
      <c r="K16" s="511">
        <v>50</v>
      </c>
      <c r="L16" s="511">
        <v>130</v>
      </c>
      <c r="M16" s="511">
        <v>131</v>
      </c>
      <c r="N16" s="511" t="s">
        <v>2268</v>
      </c>
      <c r="O16" s="511">
        <v>1.9</v>
      </c>
      <c r="P16" s="542"/>
      <c r="Q16" s="519"/>
      <c r="R16" s="519"/>
      <c r="V16" s="541"/>
      <c r="X16" s="541"/>
    </row>
    <row r="17" spans="1:24" s="519" customFormat="1" ht="20.100000000000001" customHeight="1" x14ac:dyDescent="0.25">
      <c r="A17" s="536" t="s">
        <v>678</v>
      </c>
      <c r="B17" s="531" t="s">
        <v>2091</v>
      </c>
      <c r="C17" s="531">
        <v>37</v>
      </c>
      <c r="D17" s="531">
        <v>682</v>
      </c>
      <c r="E17" s="531">
        <v>2801</v>
      </c>
      <c r="F17" s="535">
        <v>3.1</v>
      </c>
      <c r="G17" s="533" t="s">
        <v>2090</v>
      </c>
      <c r="H17" s="534" t="s">
        <v>2267</v>
      </c>
      <c r="I17" s="533" t="s">
        <v>2266</v>
      </c>
      <c r="J17" s="595"/>
      <c r="K17" s="570">
        <v>50</v>
      </c>
      <c r="L17" s="570">
        <v>130</v>
      </c>
      <c r="M17" s="531">
        <v>71</v>
      </c>
      <c r="N17" s="531" t="s">
        <v>1523</v>
      </c>
      <c r="O17" s="531">
        <v>1.7</v>
      </c>
      <c r="P17" s="522"/>
      <c r="V17" s="520"/>
      <c r="X17" s="520"/>
    </row>
    <row r="18" spans="1:24" s="519" customFormat="1" ht="20.100000000000001" customHeight="1" x14ac:dyDescent="0.25">
      <c r="A18" s="531" t="s">
        <v>669</v>
      </c>
      <c r="B18" s="531" t="s">
        <v>2182</v>
      </c>
      <c r="C18" s="531">
        <v>60</v>
      </c>
      <c r="D18" s="531">
        <v>139</v>
      </c>
      <c r="E18" s="531">
        <v>1799</v>
      </c>
      <c r="F18" s="535">
        <v>0.08</v>
      </c>
      <c r="G18" s="533" t="s">
        <v>2094</v>
      </c>
      <c r="H18" s="531" t="s">
        <v>2265</v>
      </c>
      <c r="I18" s="531" t="s">
        <v>2264</v>
      </c>
      <c r="J18" s="531"/>
      <c r="K18" s="532">
        <v>50</v>
      </c>
      <c r="L18" s="532">
        <v>130</v>
      </c>
      <c r="M18" s="531"/>
      <c r="N18" s="531"/>
      <c r="O18" s="531"/>
      <c r="P18" s="522"/>
      <c r="V18" s="520"/>
      <c r="X18" s="520"/>
    </row>
    <row r="19" spans="1:24" s="519" customFormat="1" ht="20.100000000000001" customHeight="1" x14ac:dyDescent="0.25">
      <c r="A19" s="536" t="s">
        <v>90</v>
      </c>
      <c r="B19" s="531" t="s">
        <v>2091</v>
      </c>
      <c r="C19" s="531">
        <v>21</v>
      </c>
      <c r="D19" s="531">
        <v>572</v>
      </c>
      <c r="E19" s="531">
        <v>2234</v>
      </c>
      <c r="F19" s="535">
        <v>0</v>
      </c>
      <c r="G19" s="533" t="s">
        <v>2090</v>
      </c>
      <c r="H19" s="534" t="s">
        <v>2263</v>
      </c>
      <c r="I19" s="533" t="s">
        <v>2262</v>
      </c>
      <c r="J19" s="533"/>
      <c r="K19" s="532">
        <v>50</v>
      </c>
      <c r="L19" s="532">
        <v>130</v>
      </c>
      <c r="M19" s="531">
        <v>108</v>
      </c>
      <c r="N19" s="531" t="s">
        <v>2261</v>
      </c>
      <c r="O19" s="531">
        <v>1.7</v>
      </c>
      <c r="P19" s="522"/>
      <c r="V19" s="520"/>
      <c r="X19" s="520"/>
    </row>
    <row r="20" spans="1:24" s="511" customFormat="1" ht="20.100000000000001" customHeight="1" x14ac:dyDescent="0.25">
      <c r="A20" s="586" t="s">
        <v>651</v>
      </c>
      <c r="B20" s="511" t="s">
        <v>2255</v>
      </c>
      <c r="C20" s="511">
        <v>20</v>
      </c>
      <c r="D20" s="511">
        <v>139</v>
      </c>
      <c r="E20" s="511">
        <v>3393</v>
      </c>
      <c r="F20" s="585">
        <v>0.99790000000000001</v>
      </c>
      <c r="G20" s="584" t="s">
        <v>2219</v>
      </c>
      <c r="H20" s="541" t="s">
        <v>2260</v>
      </c>
      <c r="I20" s="584" t="s">
        <v>2134</v>
      </c>
      <c r="J20" s="584"/>
      <c r="K20" s="581">
        <v>50</v>
      </c>
      <c r="L20" s="581">
        <v>130</v>
      </c>
      <c r="P20" s="542"/>
      <c r="R20" s="44"/>
      <c r="S20" s="44"/>
      <c r="T20" s="44"/>
      <c r="V20" s="541"/>
      <c r="X20" s="541"/>
    </row>
    <row r="21" spans="1:24" s="511" customFormat="1" ht="20.100000000000001" customHeight="1" x14ac:dyDescent="0.25">
      <c r="A21" s="586" t="s">
        <v>647</v>
      </c>
      <c r="B21" s="511" t="s">
        <v>2255</v>
      </c>
      <c r="C21" s="511">
        <v>20</v>
      </c>
      <c r="D21" s="511">
        <v>111</v>
      </c>
      <c r="E21" s="511">
        <v>2620</v>
      </c>
      <c r="F21" s="585">
        <v>0.99829999999999997</v>
      </c>
      <c r="G21" s="584" t="s">
        <v>2219</v>
      </c>
      <c r="H21" s="541" t="s">
        <v>2259</v>
      </c>
      <c r="I21" s="584" t="s">
        <v>2258</v>
      </c>
      <c r="J21" s="584"/>
      <c r="K21" s="581">
        <v>50</v>
      </c>
      <c r="L21" s="581">
        <v>130</v>
      </c>
      <c r="P21" s="542"/>
      <c r="R21" s="44"/>
      <c r="S21" s="44"/>
      <c r="T21" s="44"/>
      <c r="V21" s="541"/>
      <c r="X21" s="541"/>
    </row>
    <row r="22" spans="1:24" s="511" customFormat="1" ht="20.100000000000001" customHeight="1" x14ac:dyDescent="0.25">
      <c r="A22" s="586" t="s">
        <v>640</v>
      </c>
      <c r="B22" s="511" t="s">
        <v>2255</v>
      </c>
      <c r="C22" s="511">
        <v>16</v>
      </c>
      <c r="D22" s="511">
        <v>51</v>
      </c>
      <c r="E22" s="511">
        <v>1134</v>
      </c>
      <c r="F22" s="585">
        <v>0.90669999999999995</v>
      </c>
      <c r="G22" s="584" t="s">
        <v>2219</v>
      </c>
      <c r="H22" s="541" t="s">
        <v>2257</v>
      </c>
      <c r="I22" s="584" t="s">
        <v>2256</v>
      </c>
      <c r="J22" s="584"/>
      <c r="K22" s="581">
        <v>50</v>
      </c>
      <c r="L22" s="581">
        <v>130</v>
      </c>
      <c r="P22" s="542"/>
      <c r="R22" s="44"/>
      <c r="S22" s="44"/>
      <c r="T22" s="44"/>
      <c r="V22" s="541"/>
      <c r="X22" s="541"/>
    </row>
    <row r="23" spans="1:24" s="511" customFormat="1" ht="20.100000000000001" customHeight="1" x14ac:dyDescent="0.25">
      <c r="A23" s="586" t="s">
        <v>635</v>
      </c>
      <c r="B23" s="511" t="s">
        <v>2255</v>
      </c>
      <c r="C23" s="511">
        <v>20</v>
      </c>
      <c r="D23" s="511">
        <v>108</v>
      </c>
      <c r="E23" s="511">
        <v>3089</v>
      </c>
      <c r="F23" s="585">
        <v>0.99139999999999995</v>
      </c>
      <c r="G23" s="584" t="s">
        <v>2219</v>
      </c>
      <c r="H23" s="541" t="s">
        <v>2254</v>
      </c>
      <c r="I23" s="584" t="s">
        <v>2253</v>
      </c>
      <c r="J23" s="584"/>
      <c r="K23" s="581">
        <v>50</v>
      </c>
      <c r="L23" s="581">
        <v>130</v>
      </c>
      <c r="P23" s="542"/>
      <c r="R23" s="44"/>
      <c r="S23" s="44"/>
      <c r="T23" s="44"/>
      <c r="V23" s="541"/>
      <c r="X23" s="541"/>
    </row>
    <row r="24" spans="1:24" s="511" customFormat="1" ht="20.100000000000001" customHeight="1" x14ac:dyDescent="0.25">
      <c r="A24" s="586" t="s">
        <v>631</v>
      </c>
      <c r="B24" s="511" t="s">
        <v>2252</v>
      </c>
      <c r="C24" s="511">
        <v>20</v>
      </c>
      <c r="D24" s="511">
        <v>944</v>
      </c>
      <c r="E24" s="511">
        <v>2000</v>
      </c>
      <c r="F24" s="585">
        <v>0.8669</v>
      </c>
      <c r="G24" s="584" t="s">
        <v>2219</v>
      </c>
      <c r="H24" s="541" t="s">
        <v>2251</v>
      </c>
      <c r="I24" s="584" t="s">
        <v>2250</v>
      </c>
      <c r="J24" s="584"/>
      <c r="K24" s="581">
        <v>50</v>
      </c>
      <c r="L24" s="581">
        <v>130</v>
      </c>
      <c r="P24" s="542"/>
      <c r="R24" s="44"/>
      <c r="S24" s="44"/>
      <c r="T24" s="44"/>
      <c r="V24" s="541"/>
      <c r="X24" s="541"/>
    </row>
    <row r="25" spans="1:24" s="588" customFormat="1" ht="20.100000000000001" customHeight="1" x14ac:dyDescent="0.25">
      <c r="A25" s="546" t="s">
        <v>601</v>
      </c>
      <c r="B25" s="590"/>
      <c r="C25" s="590"/>
      <c r="D25" s="590"/>
      <c r="E25" s="590"/>
      <c r="F25" s="593"/>
      <c r="G25" s="592"/>
      <c r="H25" s="590"/>
      <c r="I25" s="543"/>
      <c r="J25" s="590"/>
      <c r="K25" s="590"/>
      <c r="L25" s="590"/>
      <c r="M25" s="590"/>
      <c r="N25" s="590"/>
      <c r="O25" s="543"/>
      <c r="P25" s="542"/>
      <c r="Q25" s="511"/>
      <c r="V25" s="589"/>
      <c r="X25" s="589"/>
    </row>
    <row r="26" spans="1:24" s="519" customFormat="1" ht="20.100000000000001" customHeight="1" x14ac:dyDescent="0.25">
      <c r="A26" s="531" t="s">
        <v>600</v>
      </c>
      <c r="B26" s="531" t="s">
        <v>2184</v>
      </c>
      <c r="C26" s="531">
        <v>20</v>
      </c>
      <c r="D26" s="531">
        <v>982</v>
      </c>
      <c r="E26" s="531">
        <v>2589</v>
      </c>
      <c r="F26" s="535">
        <v>0</v>
      </c>
      <c r="G26" s="533" t="s">
        <v>2102</v>
      </c>
      <c r="H26" s="531" t="s">
        <v>2170</v>
      </c>
      <c r="I26" s="531" t="s">
        <v>2249</v>
      </c>
      <c r="J26" s="531"/>
      <c r="K26" s="532">
        <v>10</v>
      </c>
      <c r="L26" s="531">
        <v>116</v>
      </c>
      <c r="P26" s="522"/>
      <c r="V26" s="520"/>
      <c r="X26" s="520"/>
    </row>
    <row r="27" spans="1:24" s="519" customFormat="1" ht="20.100000000000001" customHeight="1" x14ac:dyDescent="0.25">
      <c r="A27" s="536" t="s">
        <v>598</v>
      </c>
      <c r="B27" s="531" t="s">
        <v>2202</v>
      </c>
      <c r="C27" s="531">
        <v>19</v>
      </c>
      <c r="D27" s="531">
        <v>173</v>
      </c>
      <c r="E27" s="531">
        <v>400</v>
      </c>
      <c r="F27" s="535">
        <v>1</v>
      </c>
      <c r="G27" s="533" t="s">
        <v>2198</v>
      </c>
      <c r="H27" s="533" t="s">
        <v>2248</v>
      </c>
      <c r="I27" s="533" t="s">
        <v>2247</v>
      </c>
      <c r="J27" s="533"/>
      <c r="K27" s="532">
        <v>10</v>
      </c>
      <c r="L27" s="531">
        <v>116</v>
      </c>
      <c r="P27" s="522"/>
      <c r="V27" s="520"/>
      <c r="X27" s="520"/>
    </row>
    <row r="28" spans="1:24" s="519" customFormat="1" ht="20.100000000000001" customHeight="1" x14ac:dyDescent="0.25">
      <c r="A28" s="536" t="s">
        <v>597</v>
      </c>
      <c r="B28" s="531" t="s">
        <v>2177</v>
      </c>
      <c r="C28" s="531">
        <v>67</v>
      </c>
      <c r="D28" s="531">
        <v>964</v>
      </c>
      <c r="E28" s="531">
        <v>1580</v>
      </c>
      <c r="F28" s="535">
        <v>0.93799999999999994</v>
      </c>
      <c r="G28" s="533" t="s">
        <v>2115</v>
      </c>
      <c r="H28" s="531" t="s">
        <v>2154</v>
      </c>
      <c r="I28" s="533" t="s">
        <v>2246</v>
      </c>
      <c r="J28" s="533"/>
      <c r="K28" s="532">
        <v>10</v>
      </c>
      <c r="L28" s="531">
        <v>116</v>
      </c>
      <c r="P28" s="522"/>
      <c r="V28" s="520"/>
      <c r="X28" s="520"/>
    </row>
    <row r="29" spans="1:24" s="519" customFormat="1" ht="20.100000000000001" customHeight="1" x14ac:dyDescent="0.25">
      <c r="A29" s="536" t="s">
        <v>2245</v>
      </c>
      <c r="B29" s="531" t="s">
        <v>2177</v>
      </c>
      <c r="C29" s="531">
        <v>42</v>
      </c>
      <c r="D29" s="531">
        <v>375</v>
      </c>
      <c r="E29" s="531">
        <v>558</v>
      </c>
      <c r="F29" s="535">
        <v>1</v>
      </c>
      <c r="G29" s="533" t="s">
        <v>2115</v>
      </c>
      <c r="H29" s="531" t="s">
        <v>2244</v>
      </c>
      <c r="I29" s="533" t="s">
        <v>2243</v>
      </c>
      <c r="J29" s="538" t="s">
        <v>2242</v>
      </c>
      <c r="K29" s="537">
        <v>10</v>
      </c>
      <c r="L29" s="587">
        <v>116</v>
      </c>
      <c r="P29" s="522"/>
      <c r="V29" s="520"/>
      <c r="X29" s="520"/>
    </row>
    <row r="30" spans="1:24" s="519" customFormat="1" ht="20.100000000000001" customHeight="1" x14ac:dyDescent="0.25">
      <c r="A30" s="536" t="s">
        <v>2241</v>
      </c>
      <c r="B30" s="531" t="s">
        <v>2177</v>
      </c>
      <c r="C30" s="531">
        <v>82</v>
      </c>
      <c r="D30" s="531">
        <v>505</v>
      </c>
      <c r="E30" s="531">
        <v>888</v>
      </c>
      <c r="F30" s="535">
        <v>1</v>
      </c>
      <c r="G30" s="533" t="s">
        <v>2115</v>
      </c>
      <c r="H30" s="531" t="s">
        <v>2240</v>
      </c>
      <c r="I30" s="533" t="s">
        <v>2239</v>
      </c>
      <c r="J30" s="538"/>
      <c r="K30" s="537"/>
      <c r="L30" s="587"/>
      <c r="O30" s="594"/>
      <c r="V30" s="520"/>
      <c r="X30" s="520"/>
    </row>
    <row r="31" spans="1:24" s="588" customFormat="1" ht="20.100000000000001" customHeight="1" x14ac:dyDescent="0.25">
      <c r="A31" s="580" t="s">
        <v>586</v>
      </c>
      <c r="B31" s="590"/>
      <c r="C31" s="590"/>
      <c r="D31" s="590"/>
      <c r="E31" s="590"/>
      <c r="F31" s="593"/>
      <c r="G31" s="592"/>
      <c r="H31" s="590"/>
      <c r="I31" s="544"/>
      <c r="J31" s="592"/>
      <c r="K31" s="591"/>
      <c r="L31" s="590"/>
      <c r="M31" s="590"/>
      <c r="N31" s="590"/>
      <c r="O31" s="543"/>
      <c r="P31" s="542"/>
      <c r="Q31" s="511"/>
      <c r="V31" s="589"/>
      <c r="X31" s="589"/>
    </row>
    <row r="32" spans="1:24" s="519" customFormat="1" ht="20.100000000000001" customHeight="1" x14ac:dyDescent="0.25">
      <c r="A32" s="536" t="s">
        <v>585</v>
      </c>
      <c r="B32" s="531" t="s">
        <v>2238</v>
      </c>
      <c r="C32" s="531">
        <v>20</v>
      </c>
      <c r="D32" s="531">
        <v>1742</v>
      </c>
      <c r="E32" s="531">
        <v>5586</v>
      </c>
      <c r="F32" s="535">
        <v>0</v>
      </c>
      <c r="G32" s="533" t="s">
        <v>2090</v>
      </c>
      <c r="H32" s="534" t="s">
        <v>2237</v>
      </c>
      <c r="I32" s="533" t="s">
        <v>2236</v>
      </c>
      <c r="J32" s="533"/>
      <c r="K32" s="532">
        <v>10</v>
      </c>
      <c r="L32" s="531">
        <v>116</v>
      </c>
      <c r="M32" s="531"/>
      <c r="N32" s="531"/>
      <c r="O32" s="531"/>
      <c r="P32" s="522"/>
      <c r="V32" s="520"/>
      <c r="X32" s="520"/>
    </row>
    <row r="33" spans="1:24" s="519" customFormat="1" ht="20.100000000000001" customHeight="1" x14ac:dyDescent="0.25">
      <c r="A33" s="531" t="s">
        <v>565</v>
      </c>
      <c r="B33" s="531" t="s">
        <v>2182</v>
      </c>
      <c r="C33" s="531">
        <v>111</v>
      </c>
      <c r="D33" s="531">
        <v>181</v>
      </c>
      <c r="E33" s="531">
        <v>3279</v>
      </c>
      <c r="F33" s="535">
        <v>0.02</v>
      </c>
      <c r="G33" s="533" t="s">
        <v>2094</v>
      </c>
      <c r="H33" s="531" t="s">
        <v>2235</v>
      </c>
      <c r="I33" s="531" t="s">
        <v>2234</v>
      </c>
      <c r="J33" s="531"/>
      <c r="K33" s="532">
        <v>10</v>
      </c>
      <c r="L33" s="531">
        <v>116</v>
      </c>
      <c r="M33" s="531"/>
      <c r="N33" s="531"/>
      <c r="O33" s="531"/>
      <c r="P33" s="522"/>
      <c r="V33" s="520"/>
      <c r="X33" s="520"/>
    </row>
    <row r="34" spans="1:24" s="519" customFormat="1" ht="20.100000000000001" customHeight="1" x14ac:dyDescent="0.25">
      <c r="A34" s="531" t="s">
        <v>558</v>
      </c>
      <c r="B34" s="531" t="s">
        <v>2184</v>
      </c>
      <c r="C34" s="531">
        <v>20</v>
      </c>
      <c r="D34" s="531">
        <v>305</v>
      </c>
      <c r="E34" s="531">
        <v>5465</v>
      </c>
      <c r="F34" s="535">
        <v>0</v>
      </c>
      <c r="G34" s="533" t="s">
        <v>2102</v>
      </c>
      <c r="H34" s="531" t="s">
        <v>2233</v>
      </c>
      <c r="I34" s="531" t="s">
        <v>2232</v>
      </c>
      <c r="J34" s="531"/>
      <c r="K34" s="532">
        <v>10</v>
      </c>
      <c r="L34" s="531">
        <v>116</v>
      </c>
      <c r="M34" s="531"/>
      <c r="N34" s="531"/>
      <c r="O34" s="531"/>
      <c r="P34" s="522"/>
      <c r="V34" s="520"/>
      <c r="X34" s="520"/>
    </row>
    <row r="35" spans="1:24" s="511" customFormat="1" ht="20.100000000000001" customHeight="1" x14ac:dyDescent="0.25">
      <c r="A35" s="511" t="s">
        <v>556</v>
      </c>
      <c r="B35" s="511" t="s">
        <v>2231</v>
      </c>
      <c r="C35" s="511">
        <v>26</v>
      </c>
      <c r="D35" s="511">
        <v>393</v>
      </c>
      <c r="E35" s="511">
        <v>3987</v>
      </c>
      <c r="F35" s="585">
        <v>0.38600000000000001</v>
      </c>
      <c r="G35" s="584" t="s">
        <v>2173</v>
      </c>
      <c r="H35" s="511" t="s">
        <v>2230</v>
      </c>
      <c r="I35" s="511" t="s">
        <v>2229</v>
      </c>
      <c r="K35" s="511">
        <v>10</v>
      </c>
      <c r="L35" s="511">
        <v>116</v>
      </c>
      <c r="M35" s="511">
        <v>142</v>
      </c>
      <c r="N35" s="511" t="s">
        <v>2228</v>
      </c>
      <c r="O35" s="511">
        <v>1.9</v>
      </c>
      <c r="P35" s="542"/>
      <c r="V35" s="541"/>
      <c r="X35" s="541"/>
    </row>
    <row r="36" spans="1:24" s="519" customFormat="1" ht="20.100000000000001" customHeight="1" x14ac:dyDescent="0.25">
      <c r="A36" s="531" t="s">
        <v>549</v>
      </c>
      <c r="B36" s="531" t="s">
        <v>2182</v>
      </c>
      <c r="C36" s="531">
        <v>66</v>
      </c>
      <c r="D36" s="531">
        <v>445</v>
      </c>
      <c r="E36" s="531">
        <v>8121</v>
      </c>
      <c r="F36" s="535">
        <v>7.0000000000000001E-3</v>
      </c>
      <c r="G36" s="533" t="s">
        <v>2094</v>
      </c>
      <c r="H36" s="531" t="s">
        <v>2227</v>
      </c>
      <c r="I36" s="531" t="s">
        <v>2166</v>
      </c>
      <c r="J36" s="531"/>
      <c r="K36" s="532">
        <v>10</v>
      </c>
      <c r="L36" s="531">
        <v>116</v>
      </c>
      <c r="M36" s="531"/>
      <c r="N36" s="531"/>
      <c r="O36" s="531"/>
      <c r="P36" s="522"/>
      <c r="V36" s="520"/>
      <c r="X36" s="520"/>
    </row>
    <row r="37" spans="1:24" s="519" customFormat="1" ht="20.100000000000001" customHeight="1" x14ac:dyDescent="0.25">
      <c r="A37" s="536" t="s">
        <v>2226</v>
      </c>
      <c r="B37" s="531" t="s">
        <v>2116</v>
      </c>
      <c r="C37" s="531">
        <v>49</v>
      </c>
      <c r="D37" s="531">
        <v>248</v>
      </c>
      <c r="E37" s="531">
        <v>1707</v>
      </c>
      <c r="F37" s="535">
        <v>2.4E-2</v>
      </c>
      <c r="G37" s="533" t="s">
        <v>2115</v>
      </c>
      <c r="H37" s="531" t="s">
        <v>2225</v>
      </c>
      <c r="I37" s="533" t="s">
        <v>2224</v>
      </c>
      <c r="J37" s="538" t="s">
        <v>2223</v>
      </c>
      <c r="K37" s="537">
        <v>10</v>
      </c>
      <c r="L37" s="587">
        <v>116</v>
      </c>
      <c r="M37" s="531"/>
      <c r="N37" s="531"/>
      <c r="O37" s="531"/>
      <c r="P37" s="522"/>
      <c r="V37" s="520"/>
      <c r="X37" s="520"/>
    </row>
    <row r="38" spans="1:24" s="519" customFormat="1" ht="20.100000000000001" customHeight="1" x14ac:dyDescent="0.25">
      <c r="A38" s="536" t="s">
        <v>2222</v>
      </c>
      <c r="B38" s="531" t="s">
        <v>2116</v>
      </c>
      <c r="C38" s="531">
        <v>21</v>
      </c>
      <c r="D38" s="531">
        <v>80</v>
      </c>
      <c r="E38" s="531">
        <v>541</v>
      </c>
      <c r="F38" s="535">
        <v>7.0000000000000007E-2</v>
      </c>
      <c r="G38" s="533" t="s">
        <v>2115</v>
      </c>
      <c r="H38" s="531" t="s">
        <v>2052</v>
      </c>
      <c r="I38" s="533" t="s">
        <v>2221</v>
      </c>
      <c r="J38" s="538"/>
      <c r="K38" s="537"/>
      <c r="L38" s="587"/>
      <c r="M38" s="531"/>
      <c r="N38" s="531"/>
      <c r="O38" s="531"/>
      <c r="P38" s="522"/>
      <c r="V38" s="520"/>
      <c r="X38" s="520"/>
    </row>
    <row r="39" spans="1:24" s="511" customFormat="1" ht="20.100000000000001" customHeight="1" x14ac:dyDescent="0.25">
      <c r="A39" s="586" t="s">
        <v>544</v>
      </c>
      <c r="B39" s="511" t="s">
        <v>2220</v>
      </c>
      <c r="C39" s="511">
        <v>30</v>
      </c>
      <c r="D39" s="511">
        <v>15</v>
      </c>
      <c r="E39" s="511">
        <v>430</v>
      </c>
      <c r="F39" s="585">
        <v>1</v>
      </c>
      <c r="G39" s="584" t="s">
        <v>2219</v>
      </c>
      <c r="H39" s="511" t="s">
        <v>2218</v>
      </c>
      <c r="I39" s="583" t="s">
        <v>2217</v>
      </c>
      <c r="J39" s="582"/>
      <c r="K39" s="581">
        <v>10</v>
      </c>
      <c r="L39" s="511">
        <v>116</v>
      </c>
      <c r="P39" s="542"/>
      <c r="R39" s="44"/>
      <c r="S39" s="44"/>
      <c r="T39" s="44"/>
      <c r="V39" s="541"/>
      <c r="X39" s="541"/>
    </row>
    <row r="40" spans="1:24" s="519" customFormat="1" ht="20.100000000000001" customHeight="1" x14ac:dyDescent="0.25">
      <c r="A40" s="580" t="s">
        <v>541</v>
      </c>
      <c r="B40" s="574"/>
      <c r="C40" s="574"/>
      <c r="D40" s="574"/>
      <c r="E40" s="574"/>
      <c r="F40" s="579"/>
      <c r="G40" s="578"/>
      <c r="H40" s="574"/>
      <c r="I40" s="578"/>
      <c r="J40" s="577"/>
      <c r="K40" s="576"/>
      <c r="L40" s="575"/>
      <c r="M40" s="574"/>
      <c r="N40" s="574"/>
      <c r="O40" s="573"/>
      <c r="V40" s="520"/>
      <c r="X40" s="520"/>
    </row>
    <row r="41" spans="1:24" s="511" customFormat="1" ht="20.100000000000001" customHeight="1" x14ac:dyDescent="0.25">
      <c r="A41" s="536" t="s">
        <v>569</v>
      </c>
      <c r="B41" s="559" t="s">
        <v>2182</v>
      </c>
      <c r="C41" s="561">
        <v>80</v>
      </c>
      <c r="D41" s="561">
        <v>392</v>
      </c>
      <c r="E41" s="561">
        <v>7626</v>
      </c>
      <c r="F41" s="560">
        <v>0</v>
      </c>
      <c r="G41" s="558" t="s">
        <v>2094</v>
      </c>
      <c r="H41" s="559" t="s">
        <v>2216</v>
      </c>
      <c r="I41" s="559" t="s">
        <v>2215</v>
      </c>
      <c r="J41" s="572"/>
      <c r="K41" s="570">
        <v>40</v>
      </c>
      <c r="L41" s="74">
        <v>128</v>
      </c>
      <c r="M41" s="531"/>
      <c r="N41" s="531"/>
      <c r="O41" s="555"/>
      <c r="R41" s="531"/>
      <c r="V41" s="541"/>
      <c r="X41" s="541"/>
    </row>
    <row r="42" spans="1:24" s="511" customFormat="1" ht="20.100000000000001" customHeight="1" x14ac:dyDescent="0.25">
      <c r="A42" s="536" t="s">
        <v>540</v>
      </c>
      <c r="B42" s="531" t="s">
        <v>2214</v>
      </c>
      <c r="C42" s="571">
        <v>29</v>
      </c>
      <c r="D42" s="571">
        <v>330</v>
      </c>
      <c r="E42" s="531">
        <v>3254</v>
      </c>
      <c r="F42" s="535">
        <v>1</v>
      </c>
      <c r="G42" s="533" t="s">
        <v>2198</v>
      </c>
      <c r="H42" s="531" t="s">
        <v>2213</v>
      </c>
      <c r="I42" s="533" t="s">
        <v>2212</v>
      </c>
      <c r="J42" s="539"/>
      <c r="K42" s="570"/>
      <c r="L42" s="74"/>
      <c r="M42" s="531"/>
      <c r="N42" s="531"/>
      <c r="O42" s="555"/>
      <c r="V42" s="541"/>
      <c r="X42" s="541"/>
    </row>
    <row r="43" spans="1:24" s="511" customFormat="1" ht="20.100000000000001" customHeight="1" x14ac:dyDescent="0.25">
      <c r="A43" s="536" t="s">
        <v>2211</v>
      </c>
      <c r="B43" s="531" t="s">
        <v>2095</v>
      </c>
      <c r="C43" s="571">
        <v>60</v>
      </c>
      <c r="D43" s="571">
        <v>192</v>
      </c>
      <c r="E43" s="531">
        <v>4023</v>
      </c>
      <c r="F43" s="535">
        <v>0.63</v>
      </c>
      <c r="G43" s="533" t="s">
        <v>2094</v>
      </c>
      <c r="H43" s="531" t="s">
        <v>2210</v>
      </c>
      <c r="I43" s="533" t="s">
        <v>2209</v>
      </c>
      <c r="J43" s="538" t="s">
        <v>2208</v>
      </c>
      <c r="K43" s="570">
        <v>40</v>
      </c>
      <c r="L43" s="74">
        <v>128</v>
      </c>
      <c r="M43" s="531"/>
      <c r="N43" s="531"/>
      <c r="O43" s="555"/>
      <c r="V43" s="541"/>
      <c r="X43" s="541"/>
    </row>
    <row r="44" spans="1:24" s="511" customFormat="1" ht="20.100000000000001" customHeight="1" x14ac:dyDescent="0.25">
      <c r="A44" s="536" t="s">
        <v>2207</v>
      </c>
      <c r="B44" s="531" t="s">
        <v>2103</v>
      </c>
      <c r="C44" s="571">
        <v>22</v>
      </c>
      <c r="D44" s="571">
        <v>67</v>
      </c>
      <c r="E44" s="531">
        <v>1095</v>
      </c>
      <c r="F44" s="535">
        <v>0</v>
      </c>
      <c r="G44" s="533" t="s">
        <v>2102</v>
      </c>
      <c r="H44" s="531" t="s">
        <v>2206</v>
      </c>
      <c r="I44" s="533" t="s">
        <v>2205</v>
      </c>
      <c r="J44" s="538"/>
      <c r="K44" s="570"/>
      <c r="L44" s="74"/>
      <c r="M44" s="531"/>
      <c r="N44" s="531"/>
      <c r="O44" s="555"/>
      <c r="V44" s="541"/>
      <c r="X44" s="541"/>
    </row>
    <row r="45" spans="1:24" s="511" customFormat="1" ht="20.100000000000001" customHeight="1" x14ac:dyDescent="0.25">
      <c r="A45" s="568" t="s">
        <v>533</v>
      </c>
      <c r="B45" s="550" t="s">
        <v>2199</v>
      </c>
      <c r="C45" s="554">
        <v>21</v>
      </c>
      <c r="D45" s="554">
        <v>147</v>
      </c>
      <c r="E45" s="554">
        <v>928</v>
      </c>
      <c r="F45" s="553">
        <v>0.97</v>
      </c>
      <c r="G45" s="552" t="s">
        <v>2198</v>
      </c>
      <c r="H45" s="552" t="s">
        <v>2204</v>
      </c>
      <c r="I45" s="552" t="s">
        <v>2203</v>
      </c>
      <c r="J45" s="550"/>
      <c r="K45" s="567">
        <v>40</v>
      </c>
      <c r="L45" s="567">
        <v>128</v>
      </c>
      <c r="O45" s="569"/>
      <c r="V45" s="541"/>
      <c r="X45" s="541"/>
    </row>
    <row r="46" spans="1:24" s="511" customFormat="1" ht="20.100000000000001" customHeight="1" x14ac:dyDescent="0.25">
      <c r="A46" s="562" t="s">
        <v>531</v>
      </c>
      <c r="B46" s="559" t="s">
        <v>2202</v>
      </c>
      <c r="C46" s="561">
        <v>22</v>
      </c>
      <c r="D46" s="561">
        <v>286</v>
      </c>
      <c r="E46" s="561">
        <v>1670</v>
      </c>
      <c r="F46" s="560">
        <v>0.97699999999999998</v>
      </c>
      <c r="G46" s="558" t="s">
        <v>2198</v>
      </c>
      <c r="H46" s="558" t="s">
        <v>2201</v>
      </c>
      <c r="I46" s="558" t="s">
        <v>2200</v>
      </c>
      <c r="J46" s="558"/>
      <c r="K46" s="565">
        <v>40</v>
      </c>
      <c r="L46" s="565">
        <v>128</v>
      </c>
      <c r="M46" s="531"/>
      <c r="N46" s="531"/>
      <c r="O46" s="555"/>
      <c r="V46" s="541"/>
      <c r="X46" s="541"/>
    </row>
    <row r="47" spans="1:24" s="511" customFormat="1" ht="20.100000000000001" customHeight="1" x14ac:dyDescent="0.25">
      <c r="A47" s="568" t="s">
        <v>528</v>
      </c>
      <c r="B47" s="550" t="s">
        <v>2199</v>
      </c>
      <c r="C47" s="554">
        <v>33</v>
      </c>
      <c r="D47" s="554">
        <v>460</v>
      </c>
      <c r="E47" s="554">
        <v>3468</v>
      </c>
      <c r="F47" s="553">
        <v>0.01</v>
      </c>
      <c r="G47" s="552" t="s">
        <v>2198</v>
      </c>
      <c r="H47" s="552" t="s">
        <v>2197</v>
      </c>
      <c r="I47" s="552" t="s">
        <v>2196</v>
      </c>
      <c r="J47" s="550"/>
      <c r="K47" s="567">
        <v>40</v>
      </c>
      <c r="L47" s="567">
        <v>128</v>
      </c>
      <c r="M47" s="509"/>
      <c r="N47" s="509"/>
      <c r="O47" s="549"/>
      <c r="V47" s="541"/>
      <c r="X47" s="541"/>
    </row>
    <row r="48" spans="1:24" s="519" customFormat="1" ht="20.100000000000001" customHeight="1" x14ac:dyDescent="0.25">
      <c r="A48" s="536" t="s">
        <v>521</v>
      </c>
      <c r="B48" s="531" t="s">
        <v>2131</v>
      </c>
      <c r="C48" s="531">
        <v>13</v>
      </c>
      <c r="D48" s="531">
        <v>34</v>
      </c>
      <c r="E48" s="531">
        <v>268</v>
      </c>
      <c r="F48" s="535">
        <v>0.999</v>
      </c>
      <c r="G48" s="533" t="s">
        <v>2130</v>
      </c>
      <c r="H48" s="534" t="s">
        <v>2129</v>
      </c>
      <c r="I48" s="533" t="s">
        <v>2195</v>
      </c>
      <c r="J48" s="533"/>
      <c r="K48" s="532">
        <v>50</v>
      </c>
      <c r="L48" s="532">
        <v>130</v>
      </c>
      <c r="M48" s="531"/>
      <c r="N48" s="531"/>
      <c r="O48" s="531"/>
      <c r="P48" s="522"/>
      <c r="R48" s="521"/>
      <c r="S48" s="521"/>
      <c r="T48" s="521"/>
      <c r="V48" s="520"/>
      <c r="X48" s="520"/>
    </row>
    <row r="49" spans="1:24" s="511" customFormat="1" ht="20.100000000000001" customHeight="1" x14ac:dyDescent="0.25">
      <c r="A49" s="559" t="s">
        <v>2194</v>
      </c>
      <c r="B49" s="559" t="s">
        <v>2103</v>
      </c>
      <c r="C49" s="561">
        <v>20</v>
      </c>
      <c r="D49" s="561">
        <v>381</v>
      </c>
      <c r="E49" s="561">
        <v>4277</v>
      </c>
      <c r="F49" s="560">
        <v>0</v>
      </c>
      <c r="G49" s="558" t="s">
        <v>2102</v>
      </c>
      <c r="H49" s="559" t="s">
        <v>2189</v>
      </c>
      <c r="I49" s="559" t="s">
        <v>2193</v>
      </c>
      <c r="J49" s="557" t="s">
        <v>2192</v>
      </c>
      <c r="K49" s="566">
        <v>15</v>
      </c>
      <c r="L49" s="566">
        <v>120</v>
      </c>
      <c r="M49" s="531"/>
      <c r="N49" s="531"/>
      <c r="O49" s="555"/>
      <c r="V49" s="541"/>
      <c r="X49" s="541"/>
    </row>
    <row r="50" spans="1:24" s="511" customFormat="1" ht="20.100000000000001" customHeight="1" x14ac:dyDescent="0.25">
      <c r="A50" s="559" t="s">
        <v>2191</v>
      </c>
      <c r="B50" s="559" t="s">
        <v>2184</v>
      </c>
      <c r="C50" s="561">
        <v>20</v>
      </c>
      <c r="D50" s="561">
        <v>444</v>
      </c>
      <c r="E50" s="561">
        <v>5179</v>
      </c>
      <c r="F50" s="560">
        <v>0</v>
      </c>
      <c r="G50" s="558" t="s">
        <v>2102</v>
      </c>
      <c r="H50" s="559" t="s">
        <v>2189</v>
      </c>
      <c r="I50" s="559" t="s">
        <v>2190</v>
      </c>
      <c r="J50" s="557"/>
      <c r="K50" s="566"/>
      <c r="L50" s="566"/>
      <c r="M50" s="531"/>
      <c r="N50" s="531"/>
      <c r="O50" s="555"/>
      <c r="V50" s="541"/>
      <c r="X50" s="541"/>
    </row>
    <row r="51" spans="1:24" s="511" customFormat="1" ht="20.100000000000001" customHeight="1" x14ac:dyDescent="0.25">
      <c r="A51" s="559" t="s">
        <v>507</v>
      </c>
      <c r="B51" s="559" t="s">
        <v>2184</v>
      </c>
      <c r="C51" s="561">
        <v>30</v>
      </c>
      <c r="D51" s="561">
        <v>289</v>
      </c>
      <c r="E51" s="561">
        <v>2250</v>
      </c>
      <c r="F51" s="560">
        <v>0</v>
      </c>
      <c r="G51" s="558" t="s">
        <v>2102</v>
      </c>
      <c r="H51" s="559" t="s">
        <v>2189</v>
      </c>
      <c r="I51" s="559" t="s">
        <v>2188</v>
      </c>
      <c r="J51" s="559"/>
      <c r="K51" s="565">
        <v>40</v>
      </c>
      <c r="L51" s="565">
        <v>128</v>
      </c>
      <c r="M51" s="531"/>
      <c r="N51" s="531"/>
      <c r="O51" s="555"/>
      <c r="V51" s="541"/>
      <c r="X51" s="541"/>
    </row>
    <row r="52" spans="1:24" s="511" customFormat="1" ht="20.100000000000001" customHeight="1" x14ac:dyDescent="0.25">
      <c r="A52" s="559" t="s">
        <v>502</v>
      </c>
      <c r="B52" s="559" t="s">
        <v>2184</v>
      </c>
      <c r="C52" s="561">
        <v>20</v>
      </c>
      <c r="D52" s="561">
        <v>399</v>
      </c>
      <c r="E52" s="561">
        <v>3067</v>
      </c>
      <c r="F52" s="560">
        <v>0</v>
      </c>
      <c r="G52" s="558" t="s">
        <v>2102</v>
      </c>
      <c r="H52" s="559" t="s">
        <v>2101</v>
      </c>
      <c r="I52" s="559" t="s">
        <v>2187</v>
      </c>
      <c r="J52" s="559"/>
      <c r="K52" s="565">
        <v>40</v>
      </c>
      <c r="L52" s="565">
        <v>128</v>
      </c>
      <c r="M52" s="531"/>
      <c r="N52" s="531"/>
      <c r="O52" s="555"/>
      <c r="V52" s="541"/>
      <c r="X52" s="541"/>
    </row>
    <row r="53" spans="1:24" s="511" customFormat="1" ht="18.75" customHeight="1" x14ac:dyDescent="0.25">
      <c r="A53" s="559" t="s">
        <v>497</v>
      </c>
      <c r="B53" s="559" t="s">
        <v>2182</v>
      </c>
      <c r="C53" s="561">
        <v>80</v>
      </c>
      <c r="D53" s="561">
        <v>563</v>
      </c>
      <c r="E53" s="561">
        <v>6644</v>
      </c>
      <c r="F53" s="560">
        <v>0.57799999999999996</v>
      </c>
      <c r="G53" s="558" t="s">
        <v>2094</v>
      </c>
      <c r="H53" s="559" t="s">
        <v>2186</v>
      </c>
      <c r="I53" s="559" t="s">
        <v>2185</v>
      </c>
      <c r="J53" s="559"/>
      <c r="K53" s="565">
        <v>40</v>
      </c>
      <c r="L53" s="565">
        <v>128</v>
      </c>
      <c r="M53" s="531"/>
      <c r="N53" s="531"/>
      <c r="O53" s="555"/>
      <c r="V53" s="541"/>
      <c r="X53" s="541"/>
    </row>
    <row r="54" spans="1:24" s="511" customFormat="1" ht="20.100000000000001" customHeight="1" x14ac:dyDescent="0.25">
      <c r="A54" s="559" t="s">
        <v>496</v>
      </c>
      <c r="B54" s="559" t="s">
        <v>2184</v>
      </c>
      <c r="C54" s="561">
        <v>20</v>
      </c>
      <c r="D54" s="561">
        <v>218</v>
      </c>
      <c r="E54" s="561">
        <v>1828</v>
      </c>
      <c r="F54" s="560">
        <v>4.9000000000000002E-2</v>
      </c>
      <c r="G54" s="558" t="s">
        <v>2102</v>
      </c>
      <c r="H54" s="559" t="s">
        <v>2118</v>
      </c>
      <c r="I54" s="559" t="s">
        <v>2183</v>
      </c>
      <c r="J54" s="559"/>
      <c r="K54" s="565">
        <v>40</v>
      </c>
      <c r="L54" s="565">
        <v>128</v>
      </c>
      <c r="M54" s="531"/>
      <c r="N54" s="531"/>
      <c r="O54" s="555"/>
      <c r="V54" s="541"/>
      <c r="X54" s="541"/>
    </row>
    <row r="55" spans="1:24" s="511" customFormat="1" ht="20.100000000000001" customHeight="1" x14ac:dyDescent="0.25">
      <c r="A55" s="559" t="s">
        <v>491</v>
      </c>
      <c r="B55" s="559" t="s">
        <v>2182</v>
      </c>
      <c r="C55" s="561">
        <v>60</v>
      </c>
      <c r="D55" s="561">
        <v>256</v>
      </c>
      <c r="E55" s="561">
        <v>3232</v>
      </c>
      <c r="F55" s="560">
        <v>0.38</v>
      </c>
      <c r="G55" s="558" t="s">
        <v>2094</v>
      </c>
      <c r="H55" s="559" t="s">
        <v>2181</v>
      </c>
      <c r="I55" s="559" t="s">
        <v>2108</v>
      </c>
      <c r="J55" s="564"/>
      <c r="K55" s="563">
        <v>40</v>
      </c>
      <c r="L55" s="563">
        <v>128</v>
      </c>
      <c r="M55" s="531"/>
      <c r="N55" s="531"/>
      <c r="O55" s="555"/>
      <c r="V55" s="541"/>
      <c r="X55" s="541"/>
    </row>
    <row r="56" spans="1:24" s="511" customFormat="1" ht="20.100000000000001" customHeight="1" x14ac:dyDescent="0.25">
      <c r="A56" s="562" t="s">
        <v>489</v>
      </c>
      <c r="B56" s="559" t="s">
        <v>2177</v>
      </c>
      <c r="C56" s="561">
        <v>50</v>
      </c>
      <c r="D56" s="561">
        <v>529</v>
      </c>
      <c r="E56" s="561">
        <v>1690</v>
      </c>
      <c r="F56" s="560">
        <v>1</v>
      </c>
      <c r="G56" s="558" t="s">
        <v>2115</v>
      </c>
      <c r="H56" s="559" t="s">
        <v>2180</v>
      </c>
      <c r="I56" s="558" t="s">
        <v>2179</v>
      </c>
      <c r="J56" s="557" t="s">
        <v>2178</v>
      </c>
      <c r="K56" s="556"/>
      <c r="L56" s="556"/>
      <c r="M56" s="531"/>
      <c r="N56" s="531"/>
      <c r="O56" s="555"/>
      <c r="V56" s="541"/>
      <c r="X56" s="541"/>
    </row>
    <row r="57" spans="1:24" s="511" customFormat="1" ht="20.100000000000001" customHeight="1" x14ac:dyDescent="0.25">
      <c r="A57" s="562" t="s">
        <v>489</v>
      </c>
      <c r="B57" s="559" t="s">
        <v>2177</v>
      </c>
      <c r="C57" s="561">
        <v>57</v>
      </c>
      <c r="D57" s="561">
        <v>607</v>
      </c>
      <c r="E57" s="561">
        <v>1649</v>
      </c>
      <c r="F57" s="560">
        <v>0.98299999999999998</v>
      </c>
      <c r="G57" s="558" t="s">
        <v>2115</v>
      </c>
      <c r="H57" s="559" t="s">
        <v>2176</v>
      </c>
      <c r="I57" s="558" t="s">
        <v>2175</v>
      </c>
      <c r="J57" s="557"/>
      <c r="K57" s="556"/>
      <c r="L57" s="556"/>
      <c r="M57" s="531"/>
      <c r="N57" s="531"/>
      <c r="O57" s="555"/>
      <c r="V57" s="541"/>
      <c r="X57" s="541"/>
    </row>
    <row r="58" spans="1:24" s="547" customFormat="1" ht="20.100000000000001" customHeight="1" x14ac:dyDescent="0.25">
      <c r="A58" s="551" t="s">
        <v>480</v>
      </c>
      <c r="B58" s="551" t="s">
        <v>2174</v>
      </c>
      <c r="C58" s="554">
        <v>40</v>
      </c>
      <c r="D58" s="551">
        <v>2104</v>
      </c>
      <c r="E58" s="551">
        <v>7787</v>
      </c>
      <c r="F58" s="553">
        <v>0</v>
      </c>
      <c r="G58" s="552" t="s">
        <v>2173</v>
      </c>
      <c r="H58" s="551" t="s">
        <v>2172</v>
      </c>
      <c r="I58" s="551" t="s">
        <v>2171</v>
      </c>
      <c r="J58" s="550"/>
      <c r="K58" s="550">
        <v>40</v>
      </c>
      <c r="L58" s="550">
        <v>128</v>
      </c>
      <c r="M58" s="509"/>
      <c r="N58" s="509"/>
      <c r="O58" s="549"/>
      <c r="V58" s="548"/>
      <c r="X58" s="548"/>
    </row>
    <row r="59" spans="1:24" s="511" customFormat="1" ht="20.100000000000001" customHeight="1" x14ac:dyDescent="0.25">
      <c r="A59" s="546" t="s">
        <v>465</v>
      </c>
      <c r="B59" s="543"/>
      <c r="C59" s="543"/>
      <c r="D59" s="543"/>
      <c r="E59" s="543"/>
      <c r="F59" s="545"/>
      <c r="G59" s="544"/>
      <c r="H59" s="543"/>
      <c r="I59" s="543"/>
      <c r="J59" s="543"/>
      <c r="K59" s="543"/>
      <c r="L59" s="543"/>
      <c r="M59" s="543"/>
      <c r="N59" s="543"/>
      <c r="O59" s="543"/>
      <c r="P59" s="542"/>
      <c r="V59" s="541"/>
      <c r="X59" s="541"/>
    </row>
    <row r="60" spans="1:24" s="519" customFormat="1" ht="20.100000000000001" customHeight="1" x14ac:dyDescent="0.25">
      <c r="A60" s="536" t="s">
        <v>449</v>
      </c>
      <c r="B60" s="531" t="s">
        <v>2103</v>
      </c>
      <c r="C60" s="531">
        <v>20</v>
      </c>
      <c r="D60" s="531">
        <v>145</v>
      </c>
      <c r="E60" s="531">
        <v>2532</v>
      </c>
      <c r="F60" s="535">
        <v>0</v>
      </c>
      <c r="G60" s="533" t="s">
        <v>2102</v>
      </c>
      <c r="H60" s="534" t="s">
        <v>2170</v>
      </c>
      <c r="I60" s="533" t="s">
        <v>2141</v>
      </c>
      <c r="J60" s="533"/>
      <c r="K60" s="532">
        <v>20</v>
      </c>
      <c r="L60" s="532">
        <v>122</v>
      </c>
      <c r="M60" s="531"/>
      <c r="N60" s="531"/>
      <c r="O60" s="531"/>
      <c r="P60" s="522"/>
      <c r="R60" s="521"/>
      <c r="S60" s="521"/>
      <c r="T60" s="521"/>
      <c r="V60" s="520"/>
      <c r="X60" s="520"/>
    </row>
    <row r="61" spans="1:24" s="519" customFormat="1" ht="20.100000000000001" customHeight="1" x14ac:dyDescent="0.25">
      <c r="A61" s="536" t="s">
        <v>447</v>
      </c>
      <c r="B61" s="531" t="s">
        <v>2103</v>
      </c>
      <c r="C61" s="531">
        <v>21</v>
      </c>
      <c r="D61" s="531">
        <v>221</v>
      </c>
      <c r="E61" s="531">
        <v>7092</v>
      </c>
      <c r="F61" s="535">
        <v>5.0000000000000001E-3</v>
      </c>
      <c r="G61" s="533" t="s">
        <v>2102</v>
      </c>
      <c r="H61" s="534" t="s">
        <v>2169</v>
      </c>
      <c r="I61" s="533" t="s">
        <v>2168</v>
      </c>
      <c r="J61" s="533"/>
      <c r="K61" s="532">
        <v>20</v>
      </c>
      <c r="L61" s="532">
        <v>122</v>
      </c>
      <c r="M61" s="531"/>
      <c r="N61" s="531"/>
      <c r="O61" s="531"/>
      <c r="P61" s="522"/>
      <c r="R61" s="521"/>
      <c r="S61" s="521"/>
      <c r="T61" s="521"/>
      <c r="V61" s="520"/>
      <c r="X61" s="520"/>
    </row>
    <row r="62" spans="1:24" s="519" customFormat="1" ht="20.100000000000001" customHeight="1" x14ac:dyDescent="0.25">
      <c r="A62" s="536" t="s">
        <v>443</v>
      </c>
      <c r="B62" s="531" t="s">
        <v>2095</v>
      </c>
      <c r="C62" s="531">
        <v>62</v>
      </c>
      <c r="D62" s="531">
        <v>216</v>
      </c>
      <c r="E62" s="531">
        <v>4075</v>
      </c>
      <c r="F62" s="535">
        <v>0.65300000000000002</v>
      </c>
      <c r="G62" s="533" t="s">
        <v>2094</v>
      </c>
      <c r="H62" s="534" t="s">
        <v>2167</v>
      </c>
      <c r="I62" s="533" t="s">
        <v>2166</v>
      </c>
      <c r="J62" s="533"/>
      <c r="K62" s="532">
        <v>20</v>
      </c>
      <c r="L62" s="532">
        <v>122</v>
      </c>
      <c r="M62" s="531"/>
      <c r="N62" s="531"/>
      <c r="O62" s="531"/>
      <c r="P62" s="522"/>
      <c r="R62" s="521"/>
      <c r="S62" s="521"/>
      <c r="T62" s="521"/>
      <c r="V62" s="520"/>
      <c r="X62" s="520"/>
    </row>
    <row r="63" spans="1:24" s="511" customFormat="1" ht="20.100000000000001" customHeight="1" x14ac:dyDescent="0.25">
      <c r="A63" s="546" t="s">
        <v>436</v>
      </c>
      <c r="B63" s="543"/>
      <c r="C63" s="543"/>
      <c r="D63" s="543"/>
      <c r="E63" s="543"/>
      <c r="F63" s="545"/>
      <c r="G63" s="544"/>
      <c r="H63" s="543"/>
      <c r="I63" s="543"/>
      <c r="J63" s="543"/>
      <c r="K63" s="543"/>
      <c r="L63" s="543"/>
      <c r="M63" s="543"/>
      <c r="N63" s="543"/>
      <c r="O63" s="543"/>
      <c r="P63" s="542"/>
      <c r="V63" s="541"/>
      <c r="X63" s="541"/>
    </row>
    <row r="64" spans="1:24" s="519" customFormat="1" ht="20.100000000000001" customHeight="1" x14ac:dyDescent="0.25">
      <c r="A64" s="536" t="s">
        <v>432</v>
      </c>
      <c r="B64" s="531" t="s">
        <v>2103</v>
      </c>
      <c r="C64" s="531">
        <v>27</v>
      </c>
      <c r="D64" s="531">
        <v>236</v>
      </c>
      <c r="E64" s="531">
        <v>3242</v>
      </c>
      <c r="F64" s="535">
        <v>0</v>
      </c>
      <c r="G64" s="533" t="s">
        <v>2102</v>
      </c>
      <c r="H64" s="534" t="s">
        <v>2165</v>
      </c>
      <c r="I64" s="533" t="s">
        <v>2164</v>
      </c>
      <c r="J64" s="533"/>
      <c r="K64" s="532">
        <v>60</v>
      </c>
      <c r="L64" s="532">
        <v>132</v>
      </c>
      <c r="M64" s="531"/>
      <c r="N64" s="531"/>
      <c r="O64" s="531"/>
      <c r="P64" s="522"/>
      <c r="R64" s="521"/>
      <c r="S64" s="521"/>
      <c r="T64" s="521"/>
      <c r="V64" s="520"/>
      <c r="X64" s="520"/>
    </row>
    <row r="65" spans="1:24" s="519" customFormat="1" ht="20.100000000000001" customHeight="1" x14ac:dyDescent="0.25">
      <c r="A65" s="536" t="s">
        <v>417</v>
      </c>
      <c r="B65" s="531" t="s">
        <v>2103</v>
      </c>
      <c r="C65" s="531">
        <v>27</v>
      </c>
      <c r="D65" s="531">
        <v>90</v>
      </c>
      <c r="E65" s="531">
        <v>3218</v>
      </c>
      <c r="F65" s="535">
        <v>2E-3</v>
      </c>
      <c r="G65" s="533" t="s">
        <v>2102</v>
      </c>
      <c r="H65" s="534" t="s">
        <v>2163</v>
      </c>
      <c r="I65" s="533" t="s">
        <v>2162</v>
      </c>
      <c r="J65" s="533"/>
      <c r="K65" s="532">
        <v>60</v>
      </c>
      <c r="L65" s="532">
        <v>132</v>
      </c>
      <c r="M65" s="531"/>
      <c r="N65" s="531"/>
      <c r="O65" s="531"/>
      <c r="P65" s="522"/>
      <c r="R65" s="521"/>
      <c r="S65" s="521"/>
      <c r="T65" s="521"/>
      <c r="V65" s="520"/>
      <c r="X65" s="520"/>
    </row>
    <row r="66" spans="1:24" s="519" customFormat="1" ht="20.100000000000001" customHeight="1" x14ac:dyDescent="0.25">
      <c r="A66" s="536" t="s">
        <v>414</v>
      </c>
      <c r="B66" s="531" t="s">
        <v>2103</v>
      </c>
      <c r="C66" s="531">
        <v>43</v>
      </c>
      <c r="D66" s="531">
        <v>205</v>
      </c>
      <c r="E66" s="531">
        <v>4777</v>
      </c>
      <c r="F66" s="535">
        <v>0</v>
      </c>
      <c r="G66" s="533" t="s">
        <v>2102</v>
      </c>
      <c r="H66" s="534" t="s">
        <v>2161</v>
      </c>
      <c r="I66" s="533" t="s">
        <v>2160</v>
      </c>
      <c r="J66" s="533"/>
      <c r="K66" s="532">
        <v>60</v>
      </c>
      <c r="L66" s="532">
        <v>132</v>
      </c>
      <c r="M66" s="531"/>
      <c r="N66" s="531"/>
      <c r="O66" s="531"/>
      <c r="P66" s="522"/>
      <c r="R66" s="521"/>
      <c r="S66" s="521"/>
      <c r="T66" s="521"/>
      <c r="V66" s="520"/>
      <c r="X66" s="520"/>
    </row>
    <row r="67" spans="1:24" s="519" customFormat="1" ht="20.100000000000001" customHeight="1" x14ac:dyDescent="0.25">
      <c r="A67" s="540">
        <v>68220</v>
      </c>
      <c r="B67" s="531" t="s">
        <v>2103</v>
      </c>
      <c r="C67" s="531">
        <v>19</v>
      </c>
      <c r="D67" s="531">
        <v>133</v>
      </c>
      <c r="E67" s="531">
        <v>4510</v>
      </c>
      <c r="F67" s="535">
        <v>0.41599999999999998</v>
      </c>
      <c r="G67" s="533" t="s">
        <v>2102</v>
      </c>
      <c r="H67" s="534" t="s">
        <v>2159</v>
      </c>
      <c r="I67" s="533" t="s">
        <v>2158</v>
      </c>
      <c r="J67" s="533"/>
      <c r="K67" s="532">
        <v>60</v>
      </c>
      <c r="L67" s="532">
        <v>132</v>
      </c>
      <c r="M67" s="531"/>
      <c r="N67" s="531"/>
      <c r="O67" s="531"/>
      <c r="P67" s="522"/>
      <c r="R67" s="521"/>
      <c r="S67" s="521"/>
      <c r="T67" s="521"/>
      <c r="V67" s="520"/>
      <c r="X67" s="520"/>
    </row>
    <row r="68" spans="1:24" s="519" customFormat="1" ht="20.100000000000001" customHeight="1" x14ac:dyDescent="0.25">
      <c r="A68" s="536" t="s">
        <v>398</v>
      </c>
      <c r="B68" s="531" t="s">
        <v>2131</v>
      </c>
      <c r="C68" s="531">
        <v>29</v>
      </c>
      <c r="D68" s="531">
        <v>129</v>
      </c>
      <c r="E68" s="531">
        <v>1736</v>
      </c>
      <c r="F68" s="535">
        <v>9.7000000000000003E-2</v>
      </c>
      <c r="G68" s="533" t="s">
        <v>2130</v>
      </c>
      <c r="H68" s="534" t="s">
        <v>2129</v>
      </c>
      <c r="I68" s="533" t="s">
        <v>2157</v>
      </c>
      <c r="J68" s="533"/>
      <c r="K68" s="532">
        <v>60</v>
      </c>
      <c r="L68" s="532">
        <v>132</v>
      </c>
      <c r="M68" s="531"/>
      <c r="N68" s="531"/>
      <c r="O68" s="531"/>
      <c r="P68" s="522"/>
      <c r="R68" s="521"/>
      <c r="S68" s="521"/>
      <c r="T68" s="521"/>
      <c r="V68" s="520"/>
      <c r="X68" s="520"/>
    </row>
    <row r="69" spans="1:24" s="519" customFormat="1" ht="20.100000000000001" customHeight="1" x14ac:dyDescent="0.25">
      <c r="A69" s="536" t="s">
        <v>395</v>
      </c>
      <c r="B69" s="531" t="s">
        <v>2116</v>
      </c>
      <c r="C69" s="531">
        <v>32</v>
      </c>
      <c r="D69" s="531">
        <v>177</v>
      </c>
      <c r="E69" s="531">
        <v>1459</v>
      </c>
      <c r="F69" s="535">
        <v>1</v>
      </c>
      <c r="G69" s="533" t="s">
        <v>2115</v>
      </c>
      <c r="H69" s="534" t="s">
        <v>2154</v>
      </c>
      <c r="I69" s="533" t="s">
        <v>2156</v>
      </c>
      <c r="J69" s="533"/>
      <c r="K69" s="532">
        <v>50</v>
      </c>
      <c r="L69" s="532">
        <v>130</v>
      </c>
      <c r="M69" s="531"/>
      <c r="N69" s="531"/>
      <c r="O69" s="531"/>
      <c r="P69" s="522"/>
      <c r="R69" s="521"/>
      <c r="S69" s="521"/>
      <c r="T69" s="521"/>
      <c r="V69" s="520"/>
      <c r="X69" s="520"/>
    </row>
    <row r="70" spans="1:24" s="519" customFormat="1" ht="20.100000000000001" customHeight="1" x14ac:dyDescent="0.25">
      <c r="A70" s="536" t="s">
        <v>2155</v>
      </c>
      <c r="B70" s="531" t="s">
        <v>2116</v>
      </c>
      <c r="C70" s="531">
        <v>24</v>
      </c>
      <c r="D70" s="531">
        <v>102</v>
      </c>
      <c r="E70" s="531">
        <v>366</v>
      </c>
      <c r="F70" s="535">
        <v>1</v>
      </c>
      <c r="G70" s="533" t="s">
        <v>2115</v>
      </c>
      <c r="H70" s="534" t="s">
        <v>2154</v>
      </c>
      <c r="I70" s="533" t="s">
        <v>2153</v>
      </c>
      <c r="J70" s="538" t="s">
        <v>2152</v>
      </c>
      <c r="K70" s="537">
        <v>50</v>
      </c>
      <c r="L70" s="537">
        <v>130</v>
      </c>
      <c r="M70" s="531"/>
      <c r="N70" s="531"/>
      <c r="O70" s="531"/>
      <c r="P70" s="522"/>
      <c r="R70" s="521"/>
      <c r="S70" s="521"/>
      <c r="T70" s="521"/>
      <c r="V70" s="520"/>
      <c r="X70" s="520"/>
    </row>
    <row r="71" spans="1:24" s="519" customFormat="1" ht="20.100000000000001" customHeight="1" x14ac:dyDescent="0.25">
      <c r="A71" s="536" t="s">
        <v>2151</v>
      </c>
      <c r="B71" s="531" t="s">
        <v>2131</v>
      </c>
      <c r="C71" s="531">
        <v>35</v>
      </c>
      <c r="D71" s="531">
        <v>222</v>
      </c>
      <c r="E71" s="531">
        <v>1561</v>
      </c>
      <c r="F71" s="535">
        <v>0.46200000000000002</v>
      </c>
      <c r="G71" s="533" t="s">
        <v>2130</v>
      </c>
      <c r="H71" s="534" t="s">
        <v>2129</v>
      </c>
      <c r="I71" s="533" t="s">
        <v>2150</v>
      </c>
      <c r="J71" s="538"/>
      <c r="K71" s="537"/>
      <c r="L71" s="537"/>
      <c r="M71" s="531"/>
      <c r="N71" s="531"/>
      <c r="O71" s="531"/>
      <c r="P71" s="522"/>
      <c r="R71" s="521"/>
      <c r="S71" s="521"/>
      <c r="T71" s="521"/>
      <c r="V71" s="520"/>
      <c r="X71" s="520"/>
    </row>
    <row r="72" spans="1:24" s="519" customFormat="1" ht="20.100000000000001" customHeight="1" x14ac:dyDescent="0.25">
      <c r="A72" s="536" t="s">
        <v>379</v>
      </c>
      <c r="B72" s="531" t="s">
        <v>2116</v>
      </c>
      <c r="C72" s="531">
        <v>33</v>
      </c>
      <c r="D72" s="531">
        <v>255</v>
      </c>
      <c r="E72" s="531">
        <v>1488</v>
      </c>
      <c r="F72" s="535">
        <v>0.878</v>
      </c>
      <c r="G72" s="533" t="s">
        <v>2115</v>
      </c>
      <c r="H72" s="534" t="s">
        <v>2149</v>
      </c>
      <c r="I72" s="533" t="s">
        <v>2148</v>
      </c>
      <c r="J72" s="533"/>
      <c r="K72" s="532">
        <v>50</v>
      </c>
      <c r="L72" s="532">
        <v>130</v>
      </c>
      <c r="M72" s="531"/>
      <c r="N72" s="531"/>
      <c r="O72" s="531"/>
      <c r="P72" s="522"/>
      <c r="R72" s="521"/>
      <c r="S72" s="521"/>
      <c r="T72" s="521"/>
      <c r="V72" s="520"/>
      <c r="X72" s="520"/>
    </row>
    <row r="73" spans="1:24" s="519" customFormat="1" ht="20.100000000000001" customHeight="1" x14ac:dyDescent="0.25">
      <c r="A73" s="540">
        <v>68240</v>
      </c>
      <c r="B73" s="531" t="s">
        <v>2116</v>
      </c>
      <c r="C73" s="531">
        <v>37</v>
      </c>
      <c r="D73" s="531">
        <v>67</v>
      </c>
      <c r="E73" s="531">
        <v>227</v>
      </c>
      <c r="F73" s="535">
        <v>0.69</v>
      </c>
      <c r="G73" s="533" t="s">
        <v>2115</v>
      </c>
      <c r="H73" s="534" t="s">
        <v>2114</v>
      </c>
      <c r="I73" s="533" t="s">
        <v>2147</v>
      </c>
      <c r="J73" s="533"/>
      <c r="K73" s="532">
        <v>50</v>
      </c>
      <c r="L73" s="532">
        <v>130</v>
      </c>
      <c r="M73" s="531"/>
      <c r="N73" s="531"/>
      <c r="O73" s="531"/>
      <c r="P73" s="522"/>
      <c r="R73" s="521"/>
      <c r="S73" s="521"/>
      <c r="T73" s="521"/>
      <c r="V73" s="520"/>
      <c r="X73" s="520"/>
    </row>
    <row r="74" spans="1:24" s="519" customFormat="1" ht="20.100000000000001" customHeight="1" x14ac:dyDescent="0.25">
      <c r="A74" s="536" t="s">
        <v>375</v>
      </c>
      <c r="B74" s="531" t="s">
        <v>2116</v>
      </c>
      <c r="C74" s="531">
        <v>33</v>
      </c>
      <c r="D74" s="531">
        <v>69</v>
      </c>
      <c r="E74" s="531">
        <v>290</v>
      </c>
      <c r="F74" s="535">
        <v>1</v>
      </c>
      <c r="G74" s="533" t="s">
        <v>2115</v>
      </c>
      <c r="H74" s="534" t="s">
        <v>2120</v>
      </c>
      <c r="I74" s="533" t="s">
        <v>2146</v>
      </c>
      <c r="J74" s="533"/>
      <c r="K74" s="532">
        <v>50</v>
      </c>
      <c r="L74" s="532">
        <v>130</v>
      </c>
      <c r="M74" s="531"/>
      <c r="N74" s="531"/>
      <c r="O74" s="531"/>
      <c r="P74" s="522"/>
      <c r="R74" s="521"/>
      <c r="S74" s="521"/>
      <c r="T74" s="521"/>
      <c r="V74" s="520"/>
      <c r="X74" s="520"/>
    </row>
    <row r="75" spans="1:24" s="519" customFormat="1" ht="20.100000000000001" customHeight="1" x14ac:dyDescent="0.25">
      <c r="A75" s="536" t="s">
        <v>2145</v>
      </c>
      <c r="B75" s="531" t="s">
        <v>2116</v>
      </c>
      <c r="C75" s="531">
        <v>41</v>
      </c>
      <c r="D75" s="531">
        <v>200</v>
      </c>
      <c r="E75" s="531">
        <v>1334</v>
      </c>
      <c r="F75" s="535">
        <v>1</v>
      </c>
      <c r="G75" s="533" t="s">
        <v>2115</v>
      </c>
      <c r="H75" s="534" t="s">
        <v>2120</v>
      </c>
      <c r="I75" s="533" t="s">
        <v>2144</v>
      </c>
      <c r="J75" s="538" t="s">
        <v>2143</v>
      </c>
      <c r="K75" s="537">
        <v>50</v>
      </c>
      <c r="L75" s="537">
        <v>130</v>
      </c>
      <c r="M75" s="531"/>
      <c r="N75" s="531"/>
      <c r="O75" s="531"/>
      <c r="P75" s="522"/>
      <c r="R75" s="521"/>
      <c r="S75" s="521"/>
      <c r="T75" s="521"/>
      <c r="V75" s="520"/>
      <c r="X75" s="520"/>
    </row>
    <row r="76" spans="1:24" s="519" customFormat="1" ht="20.100000000000001" customHeight="1" x14ac:dyDescent="0.25">
      <c r="A76" s="536" t="s">
        <v>2142</v>
      </c>
      <c r="B76" s="531" t="s">
        <v>2116</v>
      </c>
      <c r="C76" s="531">
        <v>44</v>
      </c>
      <c r="D76" s="531">
        <v>143</v>
      </c>
      <c r="E76" s="531">
        <v>918</v>
      </c>
      <c r="F76" s="535">
        <v>1</v>
      </c>
      <c r="G76" s="533" t="s">
        <v>2115</v>
      </c>
      <c r="H76" s="534" t="s">
        <v>2122</v>
      </c>
      <c r="I76" s="533" t="s">
        <v>2141</v>
      </c>
      <c r="J76" s="538"/>
      <c r="K76" s="537"/>
      <c r="L76" s="537"/>
      <c r="M76" s="531"/>
      <c r="N76" s="531"/>
      <c r="O76" s="531"/>
      <c r="P76" s="522"/>
      <c r="R76" s="521"/>
      <c r="S76" s="521"/>
      <c r="T76" s="521"/>
      <c r="V76" s="520"/>
      <c r="X76" s="520"/>
    </row>
    <row r="77" spans="1:24" s="519" customFormat="1" ht="20.100000000000001" customHeight="1" x14ac:dyDescent="0.25">
      <c r="A77" s="536" t="s">
        <v>365</v>
      </c>
      <c r="B77" s="531" t="s">
        <v>2116</v>
      </c>
      <c r="C77" s="531">
        <v>28</v>
      </c>
      <c r="D77" s="531">
        <v>30</v>
      </c>
      <c r="E77" s="531">
        <v>168</v>
      </c>
      <c r="F77" s="535">
        <v>1</v>
      </c>
      <c r="G77" s="533" t="s">
        <v>2115</v>
      </c>
      <c r="H77" s="534" t="s">
        <v>2140</v>
      </c>
      <c r="I77" s="533" t="s">
        <v>2139</v>
      </c>
      <c r="J77" s="533"/>
      <c r="K77" s="532">
        <v>50</v>
      </c>
      <c r="L77" s="532">
        <v>130</v>
      </c>
      <c r="M77" s="531"/>
      <c r="N77" s="531"/>
      <c r="O77" s="531"/>
      <c r="P77" s="522"/>
      <c r="R77" s="521"/>
      <c r="S77" s="521"/>
      <c r="T77" s="521"/>
      <c r="V77" s="520"/>
      <c r="X77" s="520"/>
    </row>
    <row r="78" spans="1:24" s="519" customFormat="1" ht="20.100000000000001" customHeight="1" x14ac:dyDescent="0.25">
      <c r="A78" s="536" t="s">
        <v>2138</v>
      </c>
      <c r="B78" s="531" t="s">
        <v>2131</v>
      </c>
      <c r="C78" s="531">
        <v>28</v>
      </c>
      <c r="D78" s="531">
        <v>159</v>
      </c>
      <c r="E78" s="531">
        <v>1319</v>
      </c>
      <c r="F78" s="535">
        <v>0.27300000000000002</v>
      </c>
      <c r="G78" s="533" t="s">
        <v>2130</v>
      </c>
      <c r="H78" s="534" t="s">
        <v>2129</v>
      </c>
      <c r="I78" s="533" t="s">
        <v>2137</v>
      </c>
      <c r="J78" s="538" t="s">
        <v>2136</v>
      </c>
      <c r="K78" s="537">
        <v>40</v>
      </c>
      <c r="L78" s="537">
        <v>128</v>
      </c>
      <c r="M78" s="531"/>
      <c r="N78" s="531"/>
      <c r="O78" s="531"/>
      <c r="P78" s="522"/>
      <c r="R78" s="521"/>
      <c r="S78" s="521"/>
      <c r="T78" s="521"/>
      <c r="V78" s="520"/>
      <c r="X78" s="520"/>
    </row>
    <row r="79" spans="1:24" s="519" customFormat="1" ht="20.100000000000001" customHeight="1" x14ac:dyDescent="0.25">
      <c r="A79" s="536" t="s">
        <v>2135</v>
      </c>
      <c r="B79" s="531" t="s">
        <v>2131</v>
      </c>
      <c r="C79" s="531">
        <v>20</v>
      </c>
      <c r="D79" s="531">
        <v>127</v>
      </c>
      <c r="E79" s="531">
        <v>832</v>
      </c>
      <c r="F79" s="535">
        <v>0.99299999999999999</v>
      </c>
      <c r="G79" s="533" t="s">
        <v>2130</v>
      </c>
      <c r="H79" s="534" t="s">
        <v>2129</v>
      </c>
      <c r="I79" s="533" t="s">
        <v>2134</v>
      </c>
      <c r="J79" s="538"/>
      <c r="K79" s="537"/>
      <c r="L79" s="537"/>
      <c r="M79" s="531"/>
      <c r="N79" s="531"/>
      <c r="O79" s="531"/>
      <c r="P79" s="522"/>
      <c r="R79" s="521"/>
      <c r="S79" s="521"/>
      <c r="T79" s="521"/>
      <c r="V79" s="520"/>
      <c r="X79" s="520"/>
    </row>
    <row r="80" spans="1:24" s="519" customFormat="1" ht="20.100000000000001" customHeight="1" x14ac:dyDescent="0.25">
      <c r="A80" s="536" t="s">
        <v>359</v>
      </c>
      <c r="B80" s="531" t="s">
        <v>2095</v>
      </c>
      <c r="C80" s="531">
        <v>80</v>
      </c>
      <c r="D80" s="531">
        <v>559</v>
      </c>
      <c r="E80" s="531">
        <v>6765</v>
      </c>
      <c r="F80" s="535">
        <v>0.88400000000000001</v>
      </c>
      <c r="G80" s="533" t="s">
        <v>2094</v>
      </c>
      <c r="H80" s="534" t="s">
        <v>2133</v>
      </c>
      <c r="I80" s="533" t="s">
        <v>2132</v>
      </c>
      <c r="J80" s="539"/>
      <c r="K80" s="532">
        <v>40</v>
      </c>
      <c r="L80" s="532">
        <v>128</v>
      </c>
      <c r="M80" s="531"/>
      <c r="N80" s="531"/>
      <c r="O80" s="531"/>
      <c r="P80" s="522"/>
      <c r="R80" s="521"/>
      <c r="S80" s="521"/>
      <c r="T80" s="521"/>
      <c r="V80" s="520"/>
      <c r="X80" s="520"/>
    </row>
    <row r="81" spans="1:24" s="519" customFormat="1" ht="20.100000000000001" customHeight="1" x14ac:dyDescent="0.25">
      <c r="A81" s="536" t="s">
        <v>357</v>
      </c>
      <c r="B81" s="531" t="s">
        <v>2131</v>
      </c>
      <c r="C81" s="531">
        <v>43</v>
      </c>
      <c r="D81" s="531">
        <v>544</v>
      </c>
      <c r="E81" s="531">
        <v>3273</v>
      </c>
      <c r="F81" s="535">
        <v>0.375</v>
      </c>
      <c r="G81" s="533" t="s">
        <v>2130</v>
      </c>
      <c r="H81" s="534" t="s">
        <v>2129</v>
      </c>
      <c r="I81" s="533" t="s">
        <v>2128</v>
      </c>
      <c r="J81" s="538" t="s">
        <v>2127</v>
      </c>
      <c r="K81" s="537">
        <v>40</v>
      </c>
      <c r="L81" s="537">
        <v>128</v>
      </c>
      <c r="M81" s="531"/>
      <c r="N81" s="531"/>
      <c r="O81" s="531"/>
      <c r="P81" s="522"/>
      <c r="R81" s="521"/>
      <c r="S81" s="521"/>
      <c r="T81" s="521"/>
      <c r="V81" s="520"/>
      <c r="X81" s="520"/>
    </row>
    <row r="82" spans="1:24" s="519" customFormat="1" ht="20.100000000000001" customHeight="1" x14ac:dyDescent="0.25">
      <c r="A82" s="536" t="s">
        <v>357</v>
      </c>
      <c r="B82" s="531" t="s">
        <v>2116</v>
      </c>
      <c r="C82" s="531">
        <v>73</v>
      </c>
      <c r="D82" s="531">
        <v>1031</v>
      </c>
      <c r="E82" s="531">
        <v>2970</v>
      </c>
      <c r="F82" s="535">
        <v>0.54900000000000004</v>
      </c>
      <c r="G82" s="533" t="s">
        <v>2115</v>
      </c>
      <c r="H82" s="534" t="s">
        <v>2126</v>
      </c>
      <c r="I82" s="533" t="s">
        <v>2125</v>
      </c>
      <c r="J82" s="538"/>
      <c r="K82" s="537"/>
      <c r="L82" s="537"/>
      <c r="M82" s="531"/>
      <c r="N82" s="531"/>
      <c r="O82" s="531"/>
      <c r="P82" s="522"/>
      <c r="R82" s="521"/>
      <c r="S82" s="521"/>
      <c r="T82" s="521"/>
      <c r="V82" s="520"/>
      <c r="X82" s="520"/>
    </row>
    <row r="83" spans="1:24" s="519" customFormat="1" ht="20.100000000000001" customHeight="1" x14ac:dyDescent="0.25">
      <c r="A83" s="536" t="s">
        <v>351</v>
      </c>
      <c r="B83" s="531" t="s">
        <v>2095</v>
      </c>
      <c r="C83" s="531">
        <v>100</v>
      </c>
      <c r="D83" s="531">
        <v>432</v>
      </c>
      <c r="E83" s="531">
        <v>5123</v>
      </c>
      <c r="F83" s="535">
        <v>0.753</v>
      </c>
      <c r="G83" s="533" t="s">
        <v>2094</v>
      </c>
      <c r="H83" s="534" t="s">
        <v>2124</v>
      </c>
      <c r="I83" s="533" t="s">
        <v>2123</v>
      </c>
      <c r="J83" s="533"/>
      <c r="K83" s="532">
        <v>40</v>
      </c>
      <c r="L83" s="532">
        <v>128</v>
      </c>
      <c r="M83" s="531"/>
      <c r="N83" s="531"/>
      <c r="O83" s="531"/>
      <c r="P83" s="522"/>
      <c r="R83" s="521"/>
      <c r="S83" s="521"/>
      <c r="T83" s="521"/>
      <c r="V83" s="520"/>
      <c r="X83" s="520"/>
    </row>
    <row r="84" spans="1:24" s="519" customFormat="1" ht="20.100000000000001" customHeight="1" x14ac:dyDescent="0.25">
      <c r="A84" s="536" t="s">
        <v>349</v>
      </c>
      <c r="B84" s="531" t="s">
        <v>2116</v>
      </c>
      <c r="C84" s="531">
        <v>22</v>
      </c>
      <c r="D84" s="531">
        <v>79</v>
      </c>
      <c r="E84" s="531">
        <v>251</v>
      </c>
      <c r="F84" s="535">
        <v>1</v>
      </c>
      <c r="G84" s="533" t="s">
        <v>2115</v>
      </c>
      <c r="H84" s="534" t="s">
        <v>2122</v>
      </c>
      <c r="I84" s="533" t="s">
        <v>2121</v>
      </c>
      <c r="J84" s="533"/>
      <c r="K84" s="532">
        <v>40</v>
      </c>
      <c r="L84" s="532">
        <v>128</v>
      </c>
      <c r="M84" s="531"/>
      <c r="N84" s="531"/>
      <c r="O84" s="531"/>
      <c r="P84" s="522"/>
      <c r="R84" s="521"/>
      <c r="S84" s="521"/>
      <c r="T84" s="521"/>
      <c r="V84" s="520"/>
      <c r="X84" s="520"/>
    </row>
    <row r="85" spans="1:24" s="519" customFormat="1" ht="20.100000000000001" customHeight="1" x14ac:dyDescent="0.25">
      <c r="A85" s="536" t="s">
        <v>342</v>
      </c>
      <c r="B85" s="531" t="s">
        <v>2116</v>
      </c>
      <c r="C85" s="531">
        <v>47</v>
      </c>
      <c r="D85" s="531">
        <v>358</v>
      </c>
      <c r="E85" s="531">
        <v>1186</v>
      </c>
      <c r="F85" s="535">
        <v>0.98399999999999999</v>
      </c>
      <c r="G85" s="533" t="s">
        <v>2115</v>
      </c>
      <c r="H85" s="534" t="s">
        <v>2120</v>
      </c>
      <c r="I85" s="533" t="s">
        <v>2119</v>
      </c>
      <c r="J85" s="533"/>
      <c r="K85" s="532">
        <v>40</v>
      </c>
      <c r="L85" s="532">
        <v>128</v>
      </c>
      <c r="M85" s="531"/>
      <c r="N85" s="531"/>
      <c r="O85" s="531"/>
      <c r="P85" s="522"/>
      <c r="R85" s="521"/>
      <c r="S85" s="521"/>
      <c r="T85" s="521"/>
      <c r="V85" s="520"/>
      <c r="X85" s="520"/>
    </row>
    <row r="86" spans="1:24" s="519" customFormat="1" ht="20.100000000000001" customHeight="1" x14ac:dyDescent="0.25">
      <c r="A86" s="536" t="s">
        <v>335</v>
      </c>
      <c r="B86" s="531" t="s">
        <v>2103</v>
      </c>
      <c r="C86" s="531">
        <v>17</v>
      </c>
      <c r="D86" s="531">
        <v>1027</v>
      </c>
      <c r="E86" s="531">
        <v>8002</v>
      </c>
      <c r="F86" s="535">
        <v>0</v>
      </c>
      <c r="G86" s="533" t="s">
        <v>2102</v>
      </c>
      <c r="H86" s="534" t="s">
        <v>2118</v>
      </c>
      <c r="I86" s="533" t="s">
        <v>2117</v>
      </c>
      <c r="J86" s="533"/>
      <c r="K86" s="532">
        <v>40</v>
      </c>
      <c r="L86" s="532">
        <v>128</v>
      </c>
      <c r="M86" s="531"/>
      <c r="N86" s="531"/>
      <c r="O86" s="531"/>
      <c r="P86" s="522"/>
      <c r="R86" s="521"/>
      <c r="S86" s="521"/>
      <c r="T86" s="521"/>
      <c r="V86" s="520"/>
      <c r="X86" s="520"/>
    </row>
    <row r="87" spans="1:24" s="519" customFormat="1" ht="20.100000000000001" customHeight="1" x14ac:dyDescent="0.25">
      <c r="A87" s="536" t="s">
        <v>324</v>
      </c>
      <c r="B87" s="531" t="s">
        <v>2116</v>
      </c>
      <c r="C87" s="531">
        <v>67</v>
      </c>
      <c r="D87" s="531">
        <v>581</v>
      </c>
      <c r="E87" s="531">
        <v>2398</v>
      </c>
      <c r="F87" s="535">
        <v>0.49299999999999999</v>
      </c>
      <c r="G87" s="533" t="s">
        <v>2115</v>
      </c>
      <c r="H87" s="534" t="s">
        <v>2114</v>
      </c>
      <c r="I87" s="533" t="s">
        <v>2113</v>
      </c>
      <c r="J87" s="533"/>
      <c r="K87" s="532">
        <v>40</v>
      </c>
      <c r="L87" s="532">
        <v>128</v>
      </c>
      <c r="M87" s="531"/>
      <c r="N87" s="531"/>
      <c r="O87" s="531"/>
      <c r="P87" s="522"/>
      <c r="R87" s="521"/>
      <c r="S87" s="521"/>
      <c r="T87" s="521"/>
      <c r="V87" s="520"/>
      <c r="X87" s="520"/>
    </row>
    <row r="88" spans="1:24" s="519" customFormat="1" ht="20.100000000000001" customHeight="1" x14ac:dyDescent="0.25">
      <c r="A88" s="536" t="s">
        <v>321</v>
      </c>
      <c r="B88" s="531" t="s">
        <v>2095</v>
      </c>
      <c r="C88" s="531">
        <v>80</v>
      </c>
      <c r="D88" s="531">
        <v>732</v>
      </c>
      <c r="E88" s="531">
        <v>8464</v>
      </c>
      <c r="F88" s="535">
        <v>1.2999999999999999E-2</v>
      </c>
      <c r="G88" s="533" t="s">
        <v>2094</v>
      </c>
      <c r="H88" s="534" t="s">
        <v>2112</v>
      </c>
      <c r="I88" s="533" t="s">
        <v>2111</v>
      </c>
      <c r="J88" s="533"/>
      <c r="K88" s="532">
        <v>40</v>
      </c>
      <c r="L88" s="532">
        <v>128</v>
      </c>
      <c r="M88" s="531"/>
      <c r="N88" s="531"/>
      <c r="O88" s="531"/>
      <c r="P88" s="522"/>
      <c r="R88" s="521"/>
      <c r="S88" s="521"/>
      <c r="T88" s="521"/>
      <c r="V88" s="520"/>
      <c r="X88" s="520"/>
    </row>
    <row r="89" spans="1:24" s="519" customFormat="1" ht="20.100000000000001" customHeight="1" x14ac:dyDescent="0.25">
      <c r="A89" s="536" t="s">
        <v>2110</v>
      </c>
      <c r="B89" s="531" t="s">
        <v>2095</v>
      </c>
      <c r="C89" s="531">
        <v>39</v>
      </c>
      <c r="D89" s="531">
        <v>389</v>
      </c>
      <c r="E89" s="531">
        <v>4735</v>
      </c>
      <c r="F89" s="535">
        <v>0.53</v>
      </c>
      <c r="G89" s="533" t="s">
        <v>2094</v>
      </c>
      <c r="H89" s="534" t="s">
        <v>2109</v>
      </c>
      <c r="I89" s="533" t="s">
        <v>2108</v>
      </c>
      <c r="J89" s="538" t="s">
        <v>2107</v>
      </c>
      <c r="K89" s="537">
        <v>40</v>
      </c>
      <c r="L89" s="537">
        <v>128</v>
      </c>
      <c r="M89" s="531"/>
      <c r="N89" s="531"/>
      <c r="O89" s="531"/>
      <c r="P89" s="522"/>
      <c r="R89" s="521"/>
      <c r="S89" s="521"/>
      <c r="T89" s="521"/>
      <c r="V89" s="520"/>
      <c r="X89" s="520"/>
    </row>
    <row r="90" spans="1:24" s="519" customFormat="1" ht="20.100000000000001" customHeight="1" x14ac:dyDescent="0.25">
      <c r="A90" s="536" t="s">
        <v>2106</v>
      </c>
      <c r="B90" s="531" t="s">
        <v>2095</v>
      </c>
      <c r="C90" s="531">
        <v>60</v>
      </c>
      <c r="D90" s="531">
        <v>708</v>
      </c>
      <c r="E90" s="531">
        <v>8131</v>
      </c>
      <c r="F90" s="535">
        <v>9.2999999999999999E-2</v>
      </c>
      <c r="G90" s="533" t="s">
        <v>2094</v>
      </c>
      <c r="H90" s="534" t="s">
        <v>2105</v>
      </c>
      <c r="I90" s="533" t="s">
        <v>2104</v>
      </c>
      <c r="J90" s="538"/>
      <c r="K90" s="537"/>
      <c r="L90" s="537"/>
      <c r="M90" s="531"/>
      <c r="N90" s="531"/>
      <c r="O90" s="531"/>
      <c r="P90" s="522"/>
      <c r="R90" s="521"/>
      <c r="S90" s="521"/>
      <c r="T90" s="521"/>
      <c r="V90" s="520"/>
      <c r="X90" s="520"/>
    </row>
    <row r="91" spans="1:24" s="519" customFormat="1" ht="20.100000000000001" customHeight="1" x14ac:dyDescent="0.25">
      <c r="A91" s="536" t="s">
        <v>313</v>
      </c>
      <c r="B91" s="531" t="s">
        <v>2103</v>
      </c>
      <c r="C91" s="531">
        <v>24</v>
      </c>
      <c r="D91" s="531">
        <v>269</v>
      </c>
      <c r="E91" s="531">
        <v>3217</v>
      </c>
      <c r="F91" s="535">
        <v>0</v>
      </c>
      <c r="G91" s="533" t="s">
        <v>2102</v>
      </c>
      <c r="H91" s="534" t="s">
        <v>2101</v>
      </c>
      <c r="I91" s="533" t="s">
        <v>2100</v>
      </c>
      <c r="J91" s="533"/>
      <c r="K91" s="532">
        <v>40</v>
      </c>
      <c r="L91" s="532">
        <v>128</v>
      </c>
      <c r="M91" s="531"/>
      <c r="N91" s="531"/>
      <c r="O91" s="531"/>
      <c r="P91" s="522"/>
      <c r="R91" s="521"/>
      <c r="S91" s="521"/>
      <c r="T91" s="521"/>
      <c r="V91" s="520"/>
      <c r="X91" s="520"/>
    </row>
    <row r="92" spans="1:24" s="519" customFormat="1" ht="20.100000000000001" customHeight="1" x14ac:dyDescent="0.25">
      <c r="A92" s="536" t="s">
        <v>306</v>
      </c>
      <c r="B92" s="531" t="s">
        <v>2095</v>
      </c>
      <c r="C92" s="531">
        <v>100</v>
      </c>
      <c r="D92" s="531">
        <v>181</v>
      </c>
      <c r="E92" s="531">
        <v>8467</v>
      </c>
      <c r="F92" s="535">
        <v>0.69099999999999995</v>
      </c>
      <c r="G92" s="533" t="s">
        <v>2094</v>
      </c>
      <c r="H92" s="534" t="s">
        <v>2099</v>
      </c>
      <c r="I92" s="533" t="s">
        <v>2098</v>
      </c>
      <c r="J92" s="533"/>
      <c r="K92" s="532">
        <v>60</v>
      </c>
      <c r="L92" s="532">
        <v>132</v>
      </c>
      <c r="M92" s="531"/>
      <c r="N92" s="531"/>
      <c r="O92" s="531"/>
      <c r="P92" s="522"/>
      <c r="R92" s="521"/>
      <c r="S92" s="521"/>
      <c r="T92" s="521"/>
      <c r="V92" s="520"/>
      <c r="X92" s="520"/>
    </row>
    <row r="93" spans="1:24" s="519" customFormat="1" ht="20.100000000000001" customHeight="1" x14ac:dyDescent="0.25">
      <c r="A93" s="536" t="s">
        <v>296</v>
      </c>
      <c r="B93" s="531" t="s">
        <v>2095</v>
      </c>
      <c r="C93" s="531">
        <v>80</v>
      </c>
      <c r="D93" s="531">
        <v>143</v>
      </c>
      <c r="E93" s="531">
        <v>3768</v>
      </c>
      <c r="F93" s="535">
        <v>0.03</v>
      </c>
      <c r="G93" s="533" t="s">
        <v>2094</v>
      </c>
      <c r="H93" s="534" t="s">
        <v>2097</v>
      </c>
      <c r="I93" s="533" t="s">
        <v>2096</v>
      </c>
      <c r="J93" s="533"/>
      <c r="K93" s="532">
        <v>60</v>
      </c>
      <c r="L93" s="532">
        <v>132</v>
      </c>
      <c r="M93" s="531"/>
      <c r="N93" s="531"/>
      <c r="O93" s="531"/>
      <c r="P93" s="522"/>
      <c r="R93" s="521"/>
      <c r="S93" s="521"/>
      <c r="T93" s="521"/>
      <c r="V93" s="520"/>
      <c r="X93" s="520"/>
    </row>
    <row r="94" spans="1:24" s="519" customFormat="1" ht="20.100000000000001" customHeight="1" x14ac:dyDescent="0.25">
      <c r="A94" s="536" t="s">
        <v>291</v>
      </c>
      <c r="B94" s="531" t="s">
        <v>2095</v>
      </c>
      <c r="C94" s="531">
        <v>71</v>
      </c>
      <c r="D94" s="531">
        <v>122</v>
      </c>
      <c r="E94" s="531">
        <v>5596</v>
      </c>
      <c r="F94" s="535">
        <v>4.2000000000000003E-2</v>
      </c>
      <c r="G94" s="533" t="s">
        <v>2094</v>
      </c>
      <c r="H94" s="534" t="s">
        <v>2093</v>
      </c>
      <c r="I94" s="533" t="s">
        <v>2092</v>
      </c>
      <c r="J94" s="533"/>
      <c r="K94" s="532">
        <v>60</v>
      </c>
      <c r="L94" s="532">
        <v>132</v>
      </c>
      <c r="M94" s="531"/>
      <c r="N94" s="531"/>
      <c r="O94" s="531"/>
      <c r="P94" s="522"/>
      <c r="R94" s="521"/>
      <c r="S94" s="521"/>
      <c r="T94" s="521"/>
      <c r="V94" s="520"/>
      <c r="X94" s="520"/>
    </row>
    <row r="95" spans="1:24" s="519" customFormat="1" ht="20.100000000000001" customHeight="1" x14ac:dyDescent="0.25">
      <c r="A95" s="530" t="s">
        <v>278</v>
      </c>
      <c r="B95" s="524" t="s">
        <v>2091</v>
      </c>
      <c r="C95" s="524">
        <v>40</v>
      </c>
      <c r="D95" s="524">
        <v>961</v>
      </c>
      <c r="E95" s="524">
        <v>5709</v>
      </c>
      <c r="F95" s="529">
        <v>0.1</v>
      </c>
      <c r="G95" s="527" t="s">
        <v>2090</v>
      </c>
      <c r="H95" s="528" t="s">
        <v>2089</v>
      </c>
      <c r="I95" s="527" t="s">
        <v>2088</v>
      </c>
      <c r="J95" s="526"/>
      <c r="K95" s="525">
        <v>50</v>
      </c>
      <c r="L95" s="525">
        <v>130</v>
      </c>
      <c r="M95" s="524">
        <v>106</v>
      </c>
      <c r="N95" s="524" t="s">
        <v>2087</v>
      </c>
      <c r="O95" s="523">
        <v>1.8</v>
      </c>
      <c r="P95" s="522"/>
      <c r="R95" s="521"/>
      <c r="S95" s="521"/>
      <c r="T95" s="521"/>
      <c r="V95" s="520"/>
      <c r="X95" s="520"/>
    </row>
    <row r="96" spans="1:24" ht="106.5" customHeight="1" x14ac:dyDescent="0.25">
      <c r="A96" s="518"/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7"/>
      <c r="Q96" s="517"/>
    </row>
    <row r="97" spans="1:12" ht="20.100000000000001" customHeight="1" x14ac:dyDescent="0.25">
      <c r="A97" s="509" t="s">
        <v>2086</v>
      </c>
      <c r="B97" s="516"/>
      <c r="C97" s="516"/>
      <c r="D97" s="516"/>
      <c r="E97" s="516"/>
      <c r="F97" s="515"/>
      <c r="G97" s="513"/>
      <c r="H97" s="514"/>
      <c r="I97" s="513"/>
      <c r="J97" s="513"/>
      <c r="K97" s="512"/>
      <c r="L97" s="512"/>
    </row>
  </sheetData>
  <mergeCells count="29">
    <mergeCell ref="J89:J90"/>
    <mergeCell ref="K89:K90"/>
    <mergeCell ref="L89:L90"/>
    <mergeCell ref="A96:O96"/>
    <mergeCell ref="J78:J79"/>
    <mergeCell ref="K78:K79"/>
    <mergeCell ref="L78:L79"/>
    <mergeCell ref="J81:J82"/>
    <mergeCell ref="K81:K82"/>
    <mergeCell ref="L81:L82"/>
    <mergeCell ref="J70:J71"/>
    <mergeCell ref="K70:K71"/>
    <mergeCell ref="L70:L71"/>
    <mergeCell ref="J75:J76"/>
    <mergeCell ref="K75:K76"/>
    <mergeCell ref="L75:L76"/>
    <mergeCell ref="J43:J44"/>
    <mergeCell ref="J49:J50"/>
    <mergeCell ref="K49:K50"/>
    <mergeCell ref="L49:L50"/>
    <mergeCell ref="K55:K57"/>
    <mergeCell ref="L55:L57"/>
    <mergeCell ref="J56:J57"/>
    <mergeCell ref="J29:J30"/>
    <mergeCell ref="K29:K30"/>
    <mergeCell ref="L29:L30"/>
    <mergeCell ref="J37:J38"/>
    <mergeCell ref="K37:K38"/>
    <mergeCell ref="L37:L38"/>
  </mergeCells>
  <pageMargins left="0.78740157499999996" right="0.78740157499999996" top="0.984251969" bottom="0.984251969" header="0.5" footer="0.5"/>
  <pageSetup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S1 Stations</vt:lpstr>
      <vt:lpstr>Table S2 Samples</vt:lpstr>
      <vt:lpstr>Table S3 FI</vt:lpstr>
      <vt:lpstr>Table S4 (U–Th)-Pb</vt:lpstr>
      <vt:lpstr>Table S5 Detrital U-Pb</vt:lpstr>
      <vt:lpstr>Table S6 40Ar-39Ar</vt:lpstr>
      <vt:lpstr>Table S7 ZHe AHe</vt:lpstr>
      <vt:lpstr>Table S8 ZFT</vt:lpstr>
      <vt:lpstr>Table S9 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Worthington</dc:creator>
  <cp:lastModifiedBy>Jamie</cp:lastModifiedBy>
  <dcterms:created xsi:type="dcterms:W3CDTF">2019-10-18T16:51:02Z</dcterms:created>
  <dcterms:modified xsi:type="dcterms:W3CDTF">2019-12-03T20:52:24Z</dcterms:modified>
</cp:coreProperties>
</file>