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025" windowWidth="16680" windowHeight="6345" activeTab="2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X15" i="4" l="1"/>
  <c r="X14" i="4"/>
  <c r="X13" i="4"/>
  <c r="X12" i="4"/>
  <c r="X11" i="4"/>
  <c r="X10" i="4"/>
  <c r="W10" i="4"/>
  <c r="W11" i="4" s="1"/>
  <c r="W12" i="4" s="1"/>
  <c r="W13" i="4" s="1"/>
  <c r="W14" i="4" s="1"/>
  <c r="W15" i="4" s="1"/>
  <c r="X9" i="4"/>
  <c r="W9" i="4"/>
  <c r="U15" i="4"/>
  <c r="U14" i="4"/>
  <c r="U13" i="4"/>
  <c r="U12" i="4"/>
  <c r="U11" i="4"/>
  <c r="U10" i="4"/>
  <c r="U9" i="4"/>
  <c r="T9" i="4"/>
  <c r="T10" i="4" s="1"/>
  <c r="T11" i="4" s="1"/>
  <c r="T12" i="4" s="1"/>
  <c r="T13" i="4" s="1"/>
  <c r="T14" i="4" s="1"/>
  <c r="T15" i="4" s="1"/>
  <c r="R15" i="4"/>
  <c r="R14" i="4"/>
  <c r="R13" i="4"/>
  <c r="R12" i="4"/>
  <c r="R11" i="4"/>
  <c r="R10" i="4"/>
  <c r="Q10" i="4"/>
  <c r="Q11" i="4" s="1"/>
  <c r="Q12" i="4" s="1"/>
  <c r="Q13" i="4" s="1"/>
  <c r="Q14" i="4" s="1"/>
  <c r="Q15" i="4" s="1"/>
  <c r="R9" i="4"/>
  <c r="Q9" i="4"/>
  <c r="AA10" i="1" l="1"/>
  <c r="AA11" i="1" s="1"/>
  <c r="AA12" i="1" s="1"/>
  <c r="AA13" i="1" s="1"/>
  <c r="AA14" i="1" s="1"/>
  <c r="AA9" i="1"/>
  <c r="AA8" i="1"/>
  <c r="Z14" i="1"/>
  <c r="Y14" i="1"/>
  <c r="X14" i="1"/>
  <c r="W14" i="1"/>
  <c r="V14" i="1"/>
  <c r="P14" i="1"/>
  <c r="P13" i="1"/>
  <c r="P12" i="1"/>
  <c r="P11" i="1"/>
  <c r="P10" i="1"/>
  <c r="P9" i="1"/>
  <c r="P8" i="1"/>
  <c r="H105" i="1"/>
  <c r="G105" i="1"/>
  <c r="F105" i="1"/>
  <c r="E105" i="1"/>
  <c r="D105" i="1"/>
  <c r="C105" i="1"/>
  <c r="B105" i="1"/>
  <c r="H106" i="1"/>
  <c r="G106" i="1"/>
  <c r="F106" i="1"/>
  <c r="E106" i="1"/>
  <c r="D106" i="1"/>
  <c r="C106" i="1"/>
  <c r="B106" i="1"/>
  <c r="H104" i="1"/>
  <c r="Z8" i="1" l="1"/>
  <c r="Z9" i="1" s="1"/>
  <c r="Z10" i="1" s="1"/>
  <c r="Z11" i="1" s="1"/>
  <c r="Z12" i="1" s="1"/>
  <c r="Z13" i="1" s="1"/>
  <c r="Y8" i="1"/>
  <c r="Y9" i="1" s="1"/>
  <c r="Y10" i="1" s="1"/>
  <c r="Y11" i="1" s="1"/>
  <c r="Y12" i="1" s="1"/>
  <c r="Y13" i="1" s="1"/>
  <c r="X8" i="1"/>
  <c r="X9" i="1" s="1"/>
  <c r="X10" i="1" s="1"/>
  <c r="X11" i="1" s="1"/>
  <c r="X12" i="1" s="1"/>
  <c r="X13" i="1" s="1"/>
  <c r="W8" i="1"/>
  <c r="W9" i="1" s="1"/>
  <c r="W10" i="1" s="1"/>
  <c r="W11" i="1" s="1"/>
  <c r="W12" i="1" s="1"/>
  <c r="W13" i="1" s="1"/>
  <c r="V8" i="1"/>
  <c r="V9" i="1" s="1"/>
  <c r="V10" i="1" s="1"/>
  <c r="V11" i="1" s="1"/>
  <c r="V12" i="1" s="1"/>
  <c r="V13" i="1" s="1"/>
  <c r="F42" i="2"/>
  <c r="D42" i="2" s="1"/>
  <c r="E42" i="2" s="1"/>
  <c r="C42" i="2"/>
  <c r="B42" i="2"/>
  <c r="F41" i="2"/>
  <c r="D41" i="2" s="1"/>
  <c r="E41" i="2" s="1"/>
  <c r="C41" i="2"/>
  <c r="B41" i="2"/>
  <c r="F40" i="2"/>
  <c r="D40" i="2"/>
  <c r="E40" i="2" s="1"/>
  <c r="C40" i="2"/>
  <c r="B40" i="2"/>
  <c r="F39" i="2"/>
  <c r="E39" i="2"/>
  <c r="D39" i="2"/>
  <c r="C39" i="2"/>
  <c r="B39" i="2"/>
  <c r="F38" i="2"/>
  <c r="D38" i="2" s="1"/>
  <c r="E38" i="2" s="1"/>
  <c r="C38" i="2"/>
  <c r="B38" i="2"/>
  <c r="F37" i="2"/>
  <c r="D37" i="2" s="1"/>
  <c r="E37" i="2" s="1"/>
  <c r="C37" i="2"/>
  <c r="B37" i="2"/>
  <c r="F36" i="2"/>
  <c r="D36" i="2"/>
  <c r="E36" i="2" s="1"/>
  <c r="C36" i="2"/>
  <c r="B36" i="2"/>
  <c r="F35" i="2"/>
  <c r="E35" i="2"/>
  <c r="D35" i="2"/>
  <c r="C35" i="2"/>
  <c r="B35" i="2"/>
  <c r="F34" i="2"/>
  <c r="D34" i="2" s="1"/>
  <c r="E34" i="2" s="1"/>
  <c r="C34" i="2"/>
  <c r="B34" i="2"/>
  <c r="F33" i="2"/>
  <c r="D33" i="2" s="1"/>
  <c r="E33" i="2" s="1"/>
  <c r="C33" i="2"/>
  <c r="B33" i="2"/>
  <c r="F32" i="2"/>
  <c r="D32" i="2"/>
  <c r="E32" i="2" s="1"/>
  <c r="C32" i="2"/>
  <c r="B32" i="2"/>
  <c r="F31" i="2"/>
  <c r="E31" i="2"/>
  <c r="D31" i="2"/>
  <c r="C31" i="2"/>
  <c r="B31" i="2"/>
  <c r="F30" i="2"/>
  <c r="D30" i="2" s="1"/>
  <c r="E30" i="2" s="1"/>
  <c r="C30" i="2"/>
  <c r="B30" i="2"/>
  <c r="F29" i="2"/>
  <c r="D29" i="2" s="1"/>
  <c r="E29" i="2" s="1"/>
  <c r="C29" i="2"/>
  <c r="B29" i="2"/>
  <c r="F28" i="2"/>
  <c r="D28" i="2"/>
  <c r="E28" i="2" s="1"/>
  <c r="C28" i="2"/>
  <c r="B28" i="2"/>
  <c r="F27" i="2"/>
  <c r="E27" i="2"/>
  <c r="D27" i="2"/>
  <c r="C27" i="2"/>
  <c r="B27" i="2"/>
  <c r="F26" i="2"/>
  <c r="D26" i="2" s="1"/>
  <c r="E26" i="2" s="1"/>
  <c r="C26" i="2"/>
  <c r="B26" i="2"/>
  <c r="F25" i="2"/>
  <c r="D25" i="2" s="1"/>
  <c r="E25" i="2" s="1"/>
  <c r="C25" i="2"/>
  <c r="B25" i="2"/>
  <c r="F24" i="2"/>
  <c r="D24" i="2"/>
  <c r="E24" i="2" s="1"/>
  <c r="C24" i="2"/>
  <c r="B24" i="2"/>
  <c r="F23" i="2"/>
  <c r="E23" i="2"/>
  <c r="D23" i="2"/>
  <c r="C23" i="2"/>
  <c r="B23" i="2"/>
  <c r="F22" i="2"/>
  <c r="D22" i="2" s="1"/>
  <c r="E22" i="2" s="1"/>
  <c r="C22" i="2"/>
  <c r="B22" i="2"/>
  <c r="F21" i="2"/>
  <c r="D21" i="2" s="1"/>
  <c r="E21" i="2" s="1"/>
  <c r="C21" i="2"/>
  <c r="B21" i="2"/>
  <c r="F20" i="2"/>
  <c r="D20" i="2"/>
  <c r="E20" i="2" s="1"/>
  <c r="C20" i="2"/>
  <c r="B20" i="2"/>
  <c r="F19" i="2"/>
  <c r="E19" i="2"/>
  <c r="D19" i="2"/>
  <c r="C19" i="2"/>
  <c r="B19" i="2"/>
  <c r="F18" i="2"/>
  <c r="D18" i="2" s="1"/>
  <c r="E18" i="2" s="1"/>
  <c r="C18" i="2"/>
  <c r="B18" i="2"/>
  <c r="F17" i="2"/>
  <c r="D17" i="2" s="1"/>
  <c r="E17" i="2" s="1"/>
  <c r="C17" i="2"/>
  <c r="B17" i="2"/>
  <c r="F16" i="2"/>
  <c r="D16" i="2"/>
  <c r="E16" i="2" s="1"/>
  <c r="C16" i="2"/>
  <c r="B16" i="2"/>
  <c r="F15" i="2"/>
  <c r="D15" i="2"/>
  <c r="E15" i="2" s="1"/>
  <c r="C15" i="2"/>
  <c r="B15" i="2"/>
  <c r="F14" i="2"/>
  <c r="D14" i="2" s="1"/>
  <c r="E14" i="2" s="1"/>
  <c r="C14" i="2"/>
  <c r="B14" i="2"/>
  <c r="F13" i="2"/>
  <c r="D13" i="2" s="1"/>
  <c r="E13" i="2" s="1"/>
  <c r="C13" i="2"/>
  <c r="B13" i="2"/>
  <c r="F12" i="2"/>
  <c r="D12" i="2"/>
  <c r="E12" i="2" s="1"/>
  <c r="C12" i="2"/>
  <c r="B12" i="2"/>
  <c r="F11" i="2"/>
  <c r="D11" i="2"/>
  <c r="E11" i="2" s="1"/>
  <c r="C11" i="2"/>
  <c r="B11" i="2"/>
  <c r="F10" i="2"/>
  <c r="D10" i="2" s="1"/>
  <c r="E10" i="2" s="1"/>
  <c r="C10" i="2"/>
  <c r="B10" i="2"/>
  <c r="F9" i="2"/>
  <c r="D9" i="2" s="1"/>
  <c r="E9" i="2" s="1"/>
  <c r="C9" i="2"/>
  <c r="B9" i="2"/>
  <c r="F8" i="2"/>
  <c r="D8" i="2"/>
  <c r="E8" i="2" s="1"/>
  <c r="C8" i="2"/>
  <c r="B8" i="2"/>
  <c r="F7" i="2"/>
  <c r="D7" i="2"/>
  <c r="E7" i="2" s="1"/>
  <c r="C7" i="2"/>
  <c r="B7" i="2"/>
  <c r="F6" i="2"/>
  <c r="D6" i="2" s="1"/>
  <c r="E6" i="2" s="1"/>
  <c r="C6" i="2"/>
  <c r="B6" i="2"/>
  <c r="F5" i="2"/>
  <c r="D5" i="2" s="1"/>
  <c r="E5" i="2" s="1"/>
  <c r="C5" i="2"/>
  <c r="B5" i="2"/>
  <c r="G104" i="1"/>
  <c r="F104" i="1"/>
  <c r="E104" i="1"/>
  <c r="D104" i="1"/>
  <c r="C104" i="1"/>
  <c r="B104" i="1"/>
</calcChain>
</file>

<file path=xl/sharedStrings.xml><?xml version="1.0" encoding="utf-8"?>
<sst xmlns="http://schemas.openxmlformats.org/spreadsheetml/2006/main" count="62" uniqueCount="31">
  <si>
    <t>logd/a2</t>
  </si>
  <si>
    <t>Tcs</t>
  </si>
  <si>
    <t>Individual Domains</t>
  </si>
  <si>
    <t>CuOx</t>
  </si>
  <si>
    <t>D</t>
  </si>
  <si>
    <t>C</t>
  </si>
  <si>
    <t>A</t>
  </si>
  <si>
    <t>B</t>
  </si>
  <si>
    <t>ref a</t>
  </si>
  <si>
    <t>Do</t>
  </si>
  <si>
    <t>Ea/R</t>
  </si>
  <si>
    <t>Average</t>
  </si>
  <si>
    <t>10^4/T</t>
  </si>
  <si>
    <t>log(r/ro)</t>
  </si>
  <si>
    <t>Ox</t>
  </si>
  <si>
    <t>Cum</t>
  </si>
  <si>
    <t>Agg</t>
  </si>
  <si>
    <t>Volukme Fraction</t>
  </si>
  <si>
    <t>ln(Do/a2)</t>
  </si>
  <si>
    <t>Relative Radius</t>
  </si>
  <si>
    <t>Domain Number</t>
  </si>
  <si>
    <t>Table A3 Best Fitting Domain Spectrum</t>
  </si>
  <si>
    <t>Domain Size</t>
  </si>
  <si>
    <t>Fraction</t>
  </si>
  <si>
    <t>Ea (kJ/mol)</t>
  </si>
  <si>
    <t>Aliquot</t>
  </si>
  <si>
    <t>Domain #</t>
  </si>
  <si>
    <t>Supplementary Table A3 - Domain Size Spectra</t>
  </si>
  <si>
    <t>Tc is closure temperature assuming cooling rate of 10 C/Ma</t>
  </si>
  <si>
    <t>Tc (oC)</t>
  </si>
  <si>
    <t>Domain sizes are relative only (unitless)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</si>
</sst>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0" fillId="0" borderId="0" xfId="0" applyBorder="1"/>
    <xf numFmtId="11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1" fontId="0" fillId="0" borderId="12" xfId="0" applyNumberFormat="1" applyBorder="1"/>
    <xf numFmtId="0" fontId="0" fillId="0" borderId="13" xfId="0" applyBorder="1"/>
    <xf numFmtId="11" fontId="0" fillId="0" borderId="2" xfId="0" applyNumberFormat="1" applyBorder="1"/>
    <xf numFmtId="0" fontId="0" fillId="0" borderId="3" xfId="0" applyFill="1" applyBorder="1"/>
    <xf numFmtId="0" fontId="0" fillId="0" borderId="14" xfId="0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5" xfId="0" applyBorder="1"/>
    <xf numFmtId="0" fontId="0" fillId="0" borderId="16" xfId="0" applyBorder="1"/>
    <xf numFmtId="11" fontId="0" fillId="0" borderId="17" xfId="0" applyNumberFormat="1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Sheet4!$N$9:$N$15</c:f>
              <c:numCache>
                <c:formatCode>General</c:formatCode>
                <c:ptCount val="7"/>
              </c:numCache>
            </c:numRef>
          </c:xVal>
          <c:yVal>
            <c:numRef>
              <c:f>Sheet4!$O$9:$O$15</c:f>
              <c:numCache>
                <c:formatCode>General</c:formatCode>
                <c:ptCount val="7"/>
              </c:numCache>
            </c:numRef>
          </c:yVal>
          <c:smooth val="0"/>
        </c:ser>
        <c:ser>
          <c:idx val="1"/>
          <c:order val="1"/>
          <c:xVal>
            <c:numRef>
              <c:f>Sheet4!$Q$9:$Q$15</c:f>
              <c:numCache>
                <c:formatCode>General</c:formatCode>
                <c:ptCount val="7"/>
                <c:pt idx="0">
                  <c:v>1.7999999999999999E-2</c:v>
                </c:pt>
                <c:pt idx="1">
                  <c:v>3.1E-2</c:v>
                </c:pt>
                <c:pt idx="2">
                  <c:v>0.11600000000000001</c:v>
                </c:pt>
                <c:pt idx="3">
                  <c:v>0.224</c:v>
                </c:pt>
                <c:pt idx="4">
                  <c:v>0.318</c:v>
                </c:pt>
                <c:pt idx="5">
                  <c:v>0.68100000000000005</c:v>
                </c:pt>
                <c:pt idx="6">
                  <c:v>0.99900000000000011</c:v>
                </c:pt>
              </c:numCache>
            </c:numRef>
          </c:xVal>
          <c:yVal>
            <c:numRef>
              <c:f>Sheet4!$R$9:$R$15</c:f>
              <c:numCache>
                <c:formatCode>General</c:formatCode>
                <c:ptCount val="7"/>
                <c:pt idx="0">
                  <c:v>-3</c:v>
                </c:pt>
                <c:pt idx="1">
                  <c:v>34</c:v>
                </c:pt>
                <c:pt idx="2">
                  <c:v>59</c:v>
                </c:pt>
                <c:pt idx="3">
                  <c:v>70</c:v>
                </c:pt>
                <c:pt idx="4">
                  <c:v>87</c:v>
                </c:pt>
                <c:pt idx="5">
                  <c:v>154</c:v>
                </c:pt>
                <c:pt idx="6">
                  <c:v>183</c:v>
                </c:pt>
              </c:numCache>
            </c:numRef>
          </c:yVal>
          <c:smooth val="0"/>
        </c:ser>
        <c:ser>
          <c:idx val="2"/>
          <c:order val="2"/>
          <c:xVal>
            <c:numRef>
              <c:f>Sheet4!$T$9:$T$15</c:f>
              <c:numCache>
                <c:formatCode>General</c:formatCode>
                <c:ptCount val="7"/>
                <c:pt idx="0">
                  <c:v>0</c:v>
                </c:pt>
                <c:pt idx="1">
                  <c:v>3.5999999999999997E-2</c:v>
                </c:pt>
                <c:pt idx="2">
                  <c:v>0.183</c:v>
                </c:pt>
                <c:pt idx="3">
                  <c:v>0.249</c:v>
                </c:pt>
                <c:pt idx="4">
                  <c:v>0.32</c:v>
                </c:pt>
                <c:pt idx="5">
                  <c:v>0.71300000000000008</c:v>
                </c:pt>
                <c:pt idx="6">
                  <c:v>1.0010000000000001</c:v>
                </c:pt>
              </c:numCache>
            </c:numRef>
          </c:xVal>
          <c:yVal>
            <c:numRef>
              <c:f>Sheet4!$U$9:$U$15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58</c:v>
                </c:pt>
                <c:pt idx="3">
                  <c:v>72</c:v>
                </c:pt>
                <c:pt idx="4">
                  <c:v>83</c:v>
                </c:pt>
                <c:pt idx="5">
                  <c:v>148</c:v>
                </c:pt>
                <c:pt idx="6">
                  <c:v>180</c:v>
                </c:pt>
              </c:numCache>
            </c:numRef>
          </c:yVal>
          <c:smooth val="0"/>
        </c:ser>
        <c:ser>
          <c:idx val="3"/>
          <c:order val="3"/>
          <c:xVal>
            <c:numRef>
              <c:f>Sheet4!$W$9:$W$15</c:f>
              <c:numCache>
                <c:formatCode>General</c:formatCode>
                <c:ptCount val="7"/>
                <c:pt idx="0">
                  <c:v>0</c:v>
                </c:pt>
                <c:pt idx="1">
                  <c:v>3.9E-2</c:v>
                </c:pt>
                <c:pt idx="2">
                  <c:v>0.214</c:v>
                </c:pt>
                <c:pt idx="3">
                  <c:v>0.32400000000000001</c:v>
                </c:pt>
                <c:pt idx="4">
                  <c:v>0.505</c:v>
                </c:pt>
                <c:pt idx="5">
                  <c:v>0.83400000000000007</c:v>
                </c:pt>
                <c:pt idx="6">
                  <c:v>1</c:v>
                </c:pt>
              </c:numCache>
            </c:numRef>
          </c:xVal>
          <c:yVal>
            <c:numRef>
              <c:f>Sheet4!$X$9:$X$15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69</c:v>
                </c:pt>
                <c:pt idx="3">
                  <c:v>93</c:v>
                </c:pt>
                <c:pt idx="4">
                  <c:v>152</c:v>
                </c:pt>
                <c:pt idx="5">
                  <c:v>179</c:v>
                </c:pt>
                <c:pt idx="6">
                  <c:v>216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409920"/>
        <c:axId val="165105664"/>
      </c:scatterChart>
      <c:valAx>
        <c:axId val="165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105664"/>
        <c:crosses val="autoZero"/>
        <c:crossBetween val="midCat"/>
      </c:valAx>
      <c:valAx>
        <c:axId val="16510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409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</xdr:colOff>
      <xdr:row>20</xdr:row>
      <xdr:rowOff>23812</xdr:rowOff>
    </xdr:from>
    <xdr:to>
      <xdr:col>18</xdr:col>
      <xdr:colOff>366712</xdr:colOff>
      <xdr:row>37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>
      <selection activeCell="N59" sqref="N59"/>
    </sheetView>
  </sheetViews>
  <sheetFormatPr defaultRowHeight="12.75" x14ac:dyDescent="0.2"/>
  <cols>
    <col min="1" max="1" width="15.85546875" customWidth="1"/>
    <col min="2" max="2" width="9.42578125" bestFit="1" customWidth="1"/>
  </cols>
  <sheetData>
    <row r="1" spans="1:27" x14ac:dyDescent="0.2">
      <c r="A1" s="1" t="s">
        <v>3</v>
      </c>
      <c r="J1" t="s">
        <v>8</v>
      </c>
      <c r="K1" s="3">
        <v>1E-4</v>
      </c>
    </row>
    <row r="2" spans="1:27" x14ac:dyDescent="0.2">
      <c r="B2">
        <v>3E-10</v>
      </c>
      <c r="C2">
        <v>3.1977841413469448E-6</v>
      </c>
      <c r="D2">
        <v>1.1655239304744084E-3</v>
      </c>
      <c r="E2">
        <v>5.704350121215839E-3</v>
      </c>
      <c r="F2">
        <v>4.8590362627213148E-2</v>
      </c>
      <c r="G2">
        <v>0.8</v>
      </c>
      <c r="H2">
        <v>2.2299957213948729</v>
      </c>
      <c r="J2" t="s">
        <v>9</v>
      </c>
      <c r="K2" s="3">
        <v>10000</v>
      </c>
    </row>
    <row r="3" spans="1:27" x14ac:dyDescent="0.2">
      <c r="B3">
        <v>6.5019452589167364E-3</v>
      </c>
      <c r="C3">
        <v>0.16836723453094044</v>
      </c>
      <c r="D3">
        <v>1.1192247850308374</v>
      </c>
      <c r="E3">
        <v>1.1666139934497788</v>
      </c>
      <c r="F3">
        <v>0.47082170861022932</v>
      </c>
      <c r="G3">
        <v>2.7096451794229885</v>
      </c>
      <c r="H3">
        <v>2.5698838605668124</v>
      </c>
      <c r="J3" t="s">
        <v>10</v>
      </c>
      <c r="K3">
        <v>18922</v>
      </c>
    </row>
    <row r="6" spans="1:27" x14ac:dyDescent="0.2">
      <c r="V6" t="s">
        <v>15</v>
      </c>
    </row>
    <row r="7" spans="1:27" x14ac:dyDescent="0.2">
      <c r="Q7" t="s">
        <v>14</v>
      </c>
      <c r="R7" t="s">
        <v>4</v>
      </c>
      <c r="S7" t="s">
        <v>5</v>
      </c>
      <c r="T7" t="s">
        <v>6</v>
      </c>
      <c r="U7" t="s">
        <v>7</v>
      </c>
      <c r="V7" t="s">
        <v>14</v>
      </c>
      <c r="W7" t="s">
        <v>4</v>
      </c>
      <c r="X7" t="s">
        <v>5</v>
      </c>
      <c r="Y7" t="s">
        <v>6</v>
      </c>
      <c r="Z7" t="s">
        <v>7</v>
      </c>
      <c r="AA7" t="s">
        <v>16</v>
      </c>
    </row>
    <row r="8" spans="1:27" x14ac:dyDescent="0.2">
      <c r="N8">
        <v>9.57962635123542E-4</v>
      </c>
      <c r="O8">
        <v>3E-10</v>
      </c>
      <c r="P8">
        <f>+LOG(O8)+4</f>
        <v>-5.5228787452803374</v>
      </c>
      <c r="Q8">
        <v>7.9186435473554474E-4</v>
      </c>
      <c r="R8">
        <v>1.1862456758872939E-3</v>
      </c>
      <c r="S8">
        <v>4.4599402728745817E-5</v>
      </c>
      <c r="T8">
        <v>2.7046089085235457E-3</v>
      </c>
      <c r="U8">
        <v>6.2494833742579724E-5</v>
      </c>
      <c r="V8">
        <f>+Q8</f>
        <v>7.9186435473554474E-4</v>
      </c>
      <c r="W8">
        <f>+R8</f>
        <v>1.1862456758872939E-3</v>
      </c>
      <c r="X8">
        <f>+S8</f>
        <v>4.4599402728745817E-5</v>
      </c>
      <c r="Y8">
        <f>+T8</f>
        <v>2.7046089085235457E-3</v>
      </c>
      <c r="Z8">
        <f>+U8</f>
        <v>6.2494833742579724E-5</v>
      </c>
      <c r="AA8">
        <f>+N8</f>
        <v>9.57962635123542E-4</v>
      </c>
    </row>
    <row r="9" spans="1:27" x14ac:dyDescent="0.2">
      <c r="A9" t="s">
        <v>0</v>
      </c>
      <c r="B9">
        <v>23.042867008812312</v>
      </c>
      <c r="C9">
        <v>14.990301439567403</v>
      </c>
      <c r="D9">
        <v>9.8669576095367848</v>
      </c>
      <c r="E9">
        <v>8.4875876523292906</v>
      </c>
      <c r="F9">
        <v>6.6268997017422224</v>
      </c>
      <c r="G9">
        <v>4.1938200260150271</v>
      </c>
      <c r="H9">
        <v>3.3033919400400769</v>
      </c>
      <c r="N9">
        <v>2.5993603882549433E-2</v>
      </c>
      <c r="O9">
        <v>3.1977841413469448E-6</v>
      </c>
      <c r="P9">
        <f t="shared" ref="P9:P14" si="0">+LOG(O9)+4</f>
        <v>-1.4951508555947486</v>
      </c>
      <c r="Q9">
        <v>2.0504946583392285E-2</v>
      </c>
      <c r="R9">
        <v>2.3137529639229271E-2</v>
      </c>
      <c r="S9">
        <v>3.0284367488639191E-2</v>
      </c>
      <c r="T9">
        <v>2.6274762452893442E-2</v>
      </c>
      <c r="U9">
        <v>2.9766413248592975E-2</v>
      </c>
      <c r="V9">
        <f>+Q9+V8</f>
        <v>2.1296810938127832E-2</v>
      </c>
      <c r="W9">
        <f>+R9+W8</f>
        <v>2.4323775315116564E-2</v>
      </c>
      <c r="X9">
        <f>+S9+X8</f>
        <v>3.0328966891367937E-2</v>
      </c>
      <c r="Y9">
        <f>+T9+Y8</f>
        <v>2.8979371361416987E-2</v>
      </c>
      <c r="Z9">
        <f>+U9+Z8</f>
        <v>2.9828908082335553E-2</v>
      </c>
      <c r="AA9">
        <f>+N9+AA8</f>
        <v>2.6951566517672977E-2</v>
      </c>
    </row>
    <row r="10" spans="1:27" x14ac:dyDescent="0.2">
      <c r="B10">
        <v>1.1037405768148256E+23</v>
      </c>
      <c r="C10">
        <v>977915747239054.12</v>
      </c>
      <c r="D10">
        <v>7361352415.5790596</v>
      </c>
      <c r="E10">
        <v>307317755.27224827</v>
      </c>
      <c r="F10">
        <v>4235451.3900578385</v>
      </c>
      <c r="G10">
        <v>15624.999999960935</v>
      </c>
      <c r="H10">
        <v>2010.9067876454239</v>
      </c>
      <c r="N10">
        <v>0.11773788631550504</v>
      </c>
      <c r="O10">
        <v>1.1655239304744084E-3</v>
      </c>
      <c r="P10">
        <f t="shared" si="0"/>
        <v>1.0665211948589906</v>
      </c>
      <c r="Q10">
        <v>0.13630700127371381</v>
      </c>
      <c r="R10">
        <v>9.5653816396565769E-2</v>
      </c>
      <c r="S10">
        <v>0.12364497480079577</v>
      </c>
      <c r="T10">
        <v>9.213915040868588E-2</v>
      </c>
      <c r="U10">
        <v>0.14094448869776394</v>
      </c>
      <c r="V10">
        <f t="shared" ref="V10:Z13" si="1">+Q10+V9</f>
        <v>0.15760381221184164</v>
      </c>
      <c r="W10">
        <f t="shared" si="1"/>
        <v>0.11997759171168233</v>
      </c>
      <c r="X10">
        <f t="shared" si="1"/>
        <v>0.15397394169216372</v>
      </c>
      <c r="Y10">
        <f t="shared" si="1"/>
        <v>0.12111852177010286</v>
      </c>
      <c r="Z10">
        <f t="shared" si="1"/>
        <v>0.17077339678009948</v>
      </c>
      <c r="AA10">
        <f t="shared" ref="AA10:AA14" si="2">+N10+AA9</f>
        <v>0.14468945283317802</v>
      </c>
    </row>
    <row r="11" spans="1:27" x14ac:dyDescent="0.2">
      <c r="N11">
        <v>0.15239631204789386</v>
      </c>
      <c r="O11">
        <v>5.704350121215839E-3</v>
      </c>
      <c r="P11">
        <f t="shared" si="0"/>
        <v>1.7562061737592209</v>
      </c>
      <c r="Q11">
        <v>0.14207838911427539</v>
      </c>
      <c r="R11">
        <v>0.22201645439504383</v>
      </c>
      <c r="S11">
        <v>0.11969376290698105</v>
      </c>
      <c r="T11">
        <v>0.16697020184711461</v>
      </c>
      <c r="U11">
        <v>0.1112227519760544</v>
      </c>
      <c r="V11">
        <f t="shared" si="1"/>
        <v>0.299682201326117</v>
      </c>
      <c r="W11">
        <f t="shared" si="1"/>
        <v>0.34199404610672618</v>
      </c>
      <c r="X11">
        <f t="shared" si="1"/>
        <v>0.2736677045991448</v>
      </c>
      <c r="Y11">
        <f t="shared" si="1"/>
        <v>0.28808872361721749</v>
      </c>
      <c r="Z11">
        <f t="shared" si="1"/>
        <v>0.28199614875615386</v>
      </c>
      <c r="AA11">
        <f t="shared" si="2"/>
        <v>0.29708576488107186</v>
      </c>
    </row>
    <row r="12" spans="1:27" x14ac:dyDescent="0.2">
      <c r="N12">
        <v>7.4604287577423864E-2</v>
      </c>
      <c r="O12">
        <v>4.8590362627213148E-2</v>
      </c>
      <c r="P12">
        <f t="shared" si="0"/>
        <v>2.6865501401910161</v>
      </c>
      <c r="Q12">
        <v>5.7339958862832593E-2</v>
      </c>
      <c r="R12">
        <v>6.0619171941101273E-2</v>
      </c>
      <c r="S12">
        <v>7.5564077704793925E-2</v>
      </c>
      <c r="T12">
        <v>5.1911343279032011E-2</v>
      </c>
      <c r="U12">
        <v>0.1275868860993595</v>
      </c>
      <c r="V12">
        <f t="shared" si="1"/>
        <v>0.35702216018894961</v>
      </c>
      <c r="W12">
        <f t="shared" si="1"/>
        <v>0.40261321804782746</v>
      </c>
      <c r="X12">
        <f t="shared" si="1"/>
        <v>0.3492317823039387</v>
      </c>
      <c r="Y12">
        <f t="shared" si="1"/>
        <v>0.34000006689624951</v>
      </c>
      <c r="Z12">
        <f t="shared" si="1"/>
        <v>0.40958303485551339</v>
      </c>
      <c r="AA12">
        <f t="shared" si="2"/>
        <v>0.37169005245849573</v>
      </c>
    </row>
    <row r="13" spans="1:27" x14ac:dyDescent="0.2">
      <c r="A13" t="s">
        <v>1</v>
      </c>
      <c r="B13">
        <v>-54.842188460459425</v>
      </c>
      <c r="C13">
        <v>2.56175510973668</v>
      </c>
      <c r="D13">
        <v>57.559600412777286</v>
      </c>
      <c r="E13">
        <v>76.246515938440666</v>
      </c>
      <c r="F13">
        <v>104.99516063577454</v>
      </c>
      <c r="G13">
        <v>150.37712716497134</v>
      </c>
      <c r="H13">
        <v>169.75666798795089</v>
      </c>
      <c r="N13">
        <v>0.30386845672812612</v>
      </c>
      <c r="O13">
        <v>0.8</v>
      </c>
      <c r="P13">
        <f t="shared" si="0"/>
        <v>3.9030899869919438</v>
      </c>
      <c r="Q13">
        <v>0.32999947329034374</v>
      </c>
      <c r="R13">
        <v>0.28833027674586004</v>
      </c>
      <c r="S13">
        <v>0.31359560591123847</v>
      </c>
      <c r="T13">
        <v>0.32999996420423577</v>
      </c>
      <c r="U13">
        <v>0.25741696348895271</v>
      </c>
      <c r="V13">
        <f t="shared" si="1"/>
        <v>0.68702163347929335</v>
      </c>
      <c r="W13">
        <f t="shared" si="1"/>
        <v>0.69094349479368744</v>
      </c>
      <c r="X13">
        <f t="shared" si="1"/>
        <v>0.66282738821517717</v>
      </c>
      <c r="Y13">
        <f t="shared" si="1"/>
        <v>0.67000003110048523</v>
      </c>
      <c r="Z13">
        <f t="shared" si="1"/>
        <v>0.66699999834446611</v>
      </c>
      <c r="AA13">
        <f t="shared" si="2"/>
        <v>0.67555850918662186</v>
      </c>
    </row>
    <row r="14" spans="1:27" x14ac:dyDescent="0.2"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N14">
        <v>0.32444148447188526</v>
      </c>
      <c r="O14">
        <v>2.2299957213948729</v>
      </c>
      <c r="P14">
        <f t="shared" si="0"/>
        <v>4.3483040297852105</v>
      </c>
      <c r="Q14">
        <v>0.3129783665207066</v>
      </c>
      <c r="R14">
        <v>0.3090564940065077</v>
      </c>
      <c r="S14">
        <v>0.33717259866643434</v>
      </c>
      <c r="T14">
        <v>0.3299999615102438</v>
      </c>
      <c r="U14">
        <v>0.33300000165553395</v>
      </c>
      <c r="V14">
        <f t="shared" ref="V14" si="3">+Q14+V13</f>
        <v>1</v>
      </c>
      <c r="W14">
        <f t="shared" ref="W14" si="4">+R14+W13</f>
        <v>0.99999998880019514</v>
      </c>
      <c r="X14">
        <f t="shared" ref="X14" si="5">+S14+X13</f>
        <v>0.99999998688161151</v>
      </c>
      <c r="Y14">
        <f t="shared" ref="Y14" si="6">+T14+Y13</f>
        <v>0.99999999261072903</v>
      </c>
      <c r="Z14">
        <f t="shared" ref="Z14" si="7">+U14+Z13</f>
        <v>1</v>
      </c>
      <c r="AA14">
        <f t="shared" si="2"/>
        <v>0.99999999365850711</v>
      </c>
    </row>
    <row r="15" spans="1:27" x14ac:dyDescent="0.2">
      <c r="B15" t="s">
        <v>2</v>
      </c>
    </row>
    <row r="16" spans="1:27" x14ac:dyDescent="0.2">
      <c r="B16">
        <v>3.0099999999999999E-10</v>
      </c>
      <c r="C16">
        <v>3.1977851413469446E-6</v>
      </c>
      <c r="D16">
        <v>1.1655239314744084E-3</v>
      </c>
      <c r="E16">
        <v>5.7043501222158394E-3</v>
      </c>
      <c r="F16">
        <v>4.8590363627213147E-2</v>
      </c>
      <c r="G16">
        <v>0.80000000000100002</v>
      </c>
      <c r="H16">
        <v>2.229995722394873</v>
      </c>
    </row>
    <row r="17" spans="1:8" x14ac:dyDescent="0.2">
      <c r="B17">
        <v>6.5020452589167367E-3</v>
      </c>
      <c r="C17">
        <v>0.16836733453094044</v>
      </c>
      <c r="D17">
        <v>1.1192248850308375</v>
      </c>
      <c r="E17">
        <v>1.1666140934497788</v>
      </c>
      <c r="F17">
        <v>0.47082180861022932</v>
      </c>
      <c r="G17">
        <v>2.7096452794229884</v>
      </c>
      <c r="H17">
        <v>2.5698839605668122</v>
      </c>
    </row>
    <row r="18" spans="1:8" x14ac:dyDescent="0.2">
      <c r="B18">
        <v>7.9186435473554474E-4</v>
      </c>
      <c r="C18">
        <v>2.0504946583392285E-2</v>
      </c>
      <c r="D18">
        <v>0.13630700127371381</v>
      </c>
      <c r="E18">
        <v>0.14207838911427539</v>
      </c>
      <c r="F18">
        <v>5.7339958862832593E-2</v>
      </c>
      <c r="G18">
        <v>0.32999947329034374</v>
      </c>
      <c r="H18">
        <v>0.3129783665207066</v>
      </c>
    </row>
    <row r="21" spans="1:8" x14ac:dyDescent="0.2">
      <c r="A21" s="2" t="s">
        <v>4</v>
      </c>
      <c r="B21">
        <v>3E-10</v>
      </c>
      <c r="C21">
        <v>3.1977841413469448E-6</v>
      </c>
      <c r="D21">
        <v>1.1655239304744084E-3</v>
      </c>
      <c r="E21">
        <v>5.704350121215839E-3</v>
      </c>
      <c r="F21">
        <v>4.8590362627213148E-2</v>
      </c>
      <c r="G21">
        <v>0.8</v>
      </c>
      <c r="H21">
        <v>2.2299957213948729</v>
      </c>
    </row>
    <row r="22" spans="1:8" x14ac:dyDescent="0.2">
      <c r="B22">
        <v>1.059156383731869E-2</v>
      </c>
      <c r="C22">
        <v>0.20658858642990766</v>
      </c>
      <c r="D22">
        <v>0.85406671653125432</v>
      </c>
      <c r="E22">
        <v>1.9823242187350678</v>
      </c>
      <c r="F22">
        <v>0.5412519393943831</v>
      </c>
      <c r="G22">
        <v>2.5744222372017327</v>
      </c>
      <c r="H22">
        <v>2.7594809736053958</v>
      </c>
    </row>
    <row r="28" spans="1:8" x14ac:dyDescent="0.2">
      <c r="B28">
        <v>21.772113295386326</v>
      </c>
      <c r="C28">
        <v>14.990030131513491</v>
      </c>
      <c r="D28">
        <v>9.8669568650475643</v>
      </c>
      <c r="E28">
        <v>8.4875875002137509</v>
      </c>
      <c r="F28">
        <v>6.6268997017422224</v>
      </c>
      <c r="G28">
        <v>4.1938200249303765</v>
      </c>
      <c r="H28">
        <v>3.3033919400400769</v>
      </c>
    </row>
    <row r="29" spans="1:8" x14ac:dyDescent="0.2">
      <c r="B29">
        <v>5.9171597633136089E+21</v>
      </c>
      <c r="C29">
        <v>977305024391573.5</v>
      </c>
      <c r="D29">
        <v>7361339796.3931131</v>
      </c>
      <c r="E29">
        <v>307317647.63146526</v>
      </c>
      <c r="F29">
        <v>4235451.3900578385</v>
      </c>
      <c r="G29">
        <v>15624.999960937499</v>
      </c>
      <c r="H29">
        <v>2010.9067876454239</v>
      </c>
    </row>
    <row r="31" spans="1:8" x14ac:dyDescent="0.2">
      <c r="B31">
        <v>0.99999998880019514</v>
      </c>
      <c r="C31">
        <v>0.99881374312430782</v>
      </c>
      <c r="D31">
        <v>0.97567621348507849</v>
      </c>
      <c r="E31">
        <v>0.88002239708851271</v>
      </c>
      <c r="F31">
        <v>0.6580059426934689</v>
      </c>
      <c r="G31">
        <v>0.59738677075236768</v>
      </c>
      <c r="H31">
        <v>0.3090564940065077</v>
      </c>
    </row>
    <row r="32" spans="1:8" x14ac:dyDescent="0.2">
      <c r="A32" t="s">
        <v>1</v>
      </c>
      <c r="B32">
        <v>-47.407811020095636</v>
      </c>
      <c r="C32">
        <v>2.5641899092461244</v>
      </c>
      <c r="D32">
        <v>57.559609968832831</v>
      </c>
      <c r="E32">
        <v>76.24651811339146</v>
      </c>
      <c r="F32">
        <v>104.99516063577454</v>
      </c>
      <c r="G32">
        <v>150.37712718756984</v>
      </c>
      <c r="H32">
        <v>169.75666798795089</v>
      </c>
    </row>
    <row r="33" spans="1:8" x14ac:dyDescent="0.2">
      <c r="B33">
        <v>0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</row>
    <row r="34" spans="1:8" x14ac:dyDescent="0.2">
      <c r="B34" t="s">
        <v>2</v>
      </c>
    </row>
    <row r="35" spans="1:8" x14ac:dyDescent="0.2">
      <c r="B35">
        <v>1.3000000000000001E-9</v>
      </c>
      <c r="C35">
        <v>3.1987841413469448E-6</v>
      </c>
      <c r="D35">
        <v>1.1655249304744083E-3</v>
      </c>
      <c r="E35">
        <v>5.7043511212158393E-3</v>
      </c>
      <c r="F35">
        <v>4.8590363627213147E-2</v>
      </c>
      <c r="G35">
        <v>0.80000000100000002</v>
      </c>
      <c r="H35">
        <v>2.229995722394873</v>
      </c>
    </row>
    <row r="36" spans="1:8" x14ac:dyDescent="0.2">
      <c r="B36">
        <v>1.059166383731869E-2</v>
      </c>
      <c r="C36">
        <v>0.20658868642990766</v>
      </c>
      <c r="D36">
        <v>0.85406681653125427</v>
      </c>
      <c r="E36">
        <v>1.9823243187350679</v>
      </c>
      <c r="F36">
        <v>0.54125203939438304</v>
      </c>
      <c r="G36">
        <v>2.5744223372017325</v>
      </c>
      <c r="H36">
        <v>2.7594810736053956</v>
      </c>
    </row>
    <row r="37" spans="1:8" x14ac:dyDescent="0.2">
      <c r="B37">
        <v>1.1862456758872939E-3</v>
      </c>
      <c r="C37">
        <v>2.3137529639229271E-2</v>
      </c>
      <c r="D37">
        <v>9.5653816396565769E-2</v>
      </c>
      <c r="E37">
        <v>0.22201645439504383</v>
      </c>
      <c r="F37">
        <v>6.0619171941101273E-2</v>
      </c>
      <c r="G37">
        <v>0.28833027674586004</v>
      </c>
      <c r="H37">
        <v>0.3090564940065077</v>
      </c>
    </row>
    <row r="42" spans="1:8" x14ac:dyDescent="0.2">
      <c r="A42" s="2" t="s">
        <v>5</v>
      </c>
      <c r="B42">
        <v>3E-10</v>
      </c>
      <c r="C42">
        <v>3.1977841413469448E-6</v>
      </c>
      <c r="D42">
        <v>1.1655239304744084E-3</v>
      </c>
      <c r="E42">
        <v>5.704350121215839E-3</v>
      </c>
      <c r="F42">
        <v>4.8590362627213148E-2</v>
      </c>
      <c r="G42">
        <v>0.8</v>
      </c>
      <c r="H42">
        <v>2.2299957213948729</v>
      </c>
    </row>
    <row r="43" spans="1:8" x14ac:dyDescent="0.2">
      <c r="B43">
        <v>3.3987623153921285E-4</v>
      </c>
      <c r="C43">
        <v>0.2308542277127815</v>
      </c>
      <c r="D43">
        <v>0.94253163831051423</v>
      </c>
      <c r="E43">
        <v>0.91241199438070375</v>
      </c>
      <c r="F43">
        <v>0.57601636672398215</v>
      </c>
      <c r="G43">
        <v>2.3905039382130941</v>
      </c>
      <c r="H43">
        <v>2.5702287026161046</v>
      </c>
    </row>
    <row r="49" spans="1:8" x14ac:dyDescent="0.2">
      <c r="B49">
        <v>21.772113295386326</v>
      </c>
      <c r="C49">
        <v>14.990030131513491</v>
      </c>
      <c r="D49">
        <v>9.8669568650475643</v>
      </c>
      <c r="E49">
        <v>8.4875875002137509</v>
      </c>
      <c r="F49">
        <v>6.6268997017422224</v>
      </c>
      <c r="G49">
        <v>4.1938200249303765</v>
      </c>
      <c r="H49">
        <v>3.3033919400400769</v>
      </c>
    </row>
    <row r="50" spans="1:8" x14ac:dyDescent="0.2">
      <c r="B50">
        <v>5.9171597633136089E+21</v>
      </c>
      <c r="C50">
        <v>977305024391573.5</v>
      </c>
      <c r="D50">
        <v>7361339796.3931131</v>
      </c>
      <c r="E50">
        <v>307317647.63146526</v>
      </c>
      <c r="F50">
        <v>4235451.3900578385</v>
      </c>
      <c r="G50">
        <v>15624.999960937499</v>
      </c>
      <c r="H50">
        <v>2010.9067876454239</v>
      </c>
    </row>
    <row r="52" spans="1:8" x14ac:dyDescent="0.2">
      <c r="B52">
        <v>0.9999999868816114</v>
      </c>
      <c r="C52">
        <v>0.99995538747888268</v>
      </c>
      <c r="D52">
        <v>0.96967101999024352</v>
      </c>
      <c r="E52">
        <v>0.8460260451894478</v>
      </c>
      <c r="F52">
        <v>0.72633228228246671</v>
      </c>
      <c r="G52">
        <v>0.65076820457767282</v>
      </c>
      <c r="H52">
        <v>0.33717259866643434</v>
      </c>
    </row>
    <row r="53" spans="1:8" x14ac:dyDescent="0.2">
      <c r="A53" t="s">
        <v>1</v>
      </c>
      <c r="B53">
        <v>-47.407811020095636</v>
      </c>
      <c r="C53">
        <v>2.5641943687279536</v>
      </c>
      <c r="D53">
        <v>57.559609968832831</v>
      </c>
      <c r="E53">
        <v>76.24651811339146</v>
      </c>
      <c r="F53">
        <v>105.42430806464688</v>
      </c>
      <c r="G53">
        <v>167.37157826461436</v>
      </c>
      <c r="H53">
        <v>283.56778472286362</v>
      </c>
    </row>
    <row r="54" spans="1:8" x14ac:dyDescent="0.2">
      <c r="B54">
        <v>0</v>
      </c>
      <c r="C54">
        <v>1</v>
      </c>
      <c r="D54">
        <v>2</v>
      </c>
      <c r="E54">
        <v>3</v>
      </c>
      <c r="F54">
        <v>4</v>
      </c>
      <c r="G54">
        <v>5</v>
      </c>
      <c r="H54">
        <v>6</v>
      </c>
    </row>
    <row r="55" spans="1:8" x14ac:dyDescent="0.2">
      <c r="B55" t="s">
        <v>2</v>
      </c>
    </row>
    <row r="56" spans="1:8" x14ac:dyDescent="0.2">
      <c r="B56">
        <v>1.3000000000000001E-9</v>
      </c>
      <c r="C56">
        <v>3.1987841413469448E-6</v>
      </c>
      <c r="D56">
        <v>1.1655249304744083E-3</v>
      </c>
      <c r="E56">
        <v>5.7043511212158393E-3</v>
      </c>
      <c r="F56">
        <v>4.8590363627213147E-2</v>
      </c>
      <c r="G56">
        <v>0.80000000100000002</v>
      </c>
      <c r="H56">
        <v>2.229995722394873</v>
      </c>
    </row>
    <row r="57" spans="1:8" x14ac:dyDescent="0.2">
      <c r="B57">
        <v>3.3997623153921285E-4</v>
      </c>
      <c r="C57">
        <v>0.2308543277127815</v>
      </c>
      <c r="D57">
        <v>0.94253173831051418</v>
      </c>
      <c r="E57">
        <v>0.9124120943807037</v>
      </c>
      <c r="F57">
        <v>0.5760164667239821</v>
      </c>
      <c r="G57">
        <v>2.390504038213094</v>
      </c>
      <c r="H57">
        <v>2.5702288026161044</v>
      </c>
    </row>
    <row r="58" spans="1:8" x14ac:dyDescent="0.2">
      <c r="B58">
        <v>4.4599402728745817E-5</v>
      </c>
      <c r="C58">
        <v>3.0284367488639191E-2</v>
      </c>
      <c r="D58">
        <v>0.12364497480079577</v>
      </c>
      <c r="E58">
        <v>0.11969376290698105</v>
      </c>
      <c r="F58">
        <v>7.5564077704793925E-2</v>
      </c>
      <c r="G58">
        <v>0.31359560591123847</v>
      </c>
      <c r="H58">
        <v>0.33717259866643434</v>
      </c>
    </row>
    <row r="61" spans="1:8" x14ac:dyDescent="0.2">
      <c r="A61" s="2" t="s">
        <v>6</v>
      </c>
      <c r="B61">
        <v>3E-10</v>
      </c>
      <c r="C61">
        <v>3.1977841413469448E-6</v>
      </c>
      <c r="D61">
        <v>1.1655239304744084E-3</v>
      </c>
      <c r="E61">
        <v>5.704350121215839E-3</v>
      </c>
      <c r="F61">
        <v>4.8590362627213148E-2</v>
      </c>
      <c r="G61">
        <v>0.8</v>
      </c>
      <c r="H61">
        <v>2.2299957213948729</v>
      </c>
    </row>
    <row r="62" spans="1:8" x14ac:dyDescent="0.2">
      <c r="B62">
        <v>3.6601737220185504E-2</v>
      </c>
      <c r="C62">
        <v>0.35557980483172863</v>
      </c>
      <c r="D62">
        <v>1.2469314523721864</v>
      </c>
      <c r="E62">
        <v>2.2596301664572116</v>
      </c>
      <c r="F62">
        <v>0.7025231116156655</v>
      </c>
      <c r="G62">
        <v>4.4659339337173662</v>
      </c>
      <c r="H62">
        <v>4.4659338972592098</v>
      </c>
    </row>
    <row r="68" spans="1:8" x14ac:dyDescent="0.2">
      <c r="B68">
        <v>21.772113295386326</v>
      </c>
      <c r="C68">
        <v>14.990030131513491</v>
      </c>
      <c r="D68">
        <v>9.8669568650475643</v>
      </c>
      <c r="E68">
        <v>8.4875875002137509</v>
      </c>
      <c r="F68">
        <v>6.6268997017422224</v>
      </c>
      <c r="G68">
        <v>4.1938200249303765</v>
      </c>
      <c r="H68">
        <v>3.3033919400400769</v>
      </c>
    </row>
    <row r="69" spans="1:8" x14ac:dyDescent="0.2">
      <c r="B69">
        <v>5.9171597633136089E+21</v>
      </c>
      <c r="C69">
        <v>977305024391573.5</v>
      </c>
      <c r="D69">
        <v>7361339796.3931131</v>
      </c>
      <c r="E69">
        <v>307317647.63146526</v>
      </c>
      <c r="F69">
        <v>4235451.3900578385</v>
      </c>
      <c r="G69">
        <v>15624.999960937499</v>
      </c>
      <c r="H69">
        <v>2010.9067876454239</v>
      </c>
    </row>
    <row r="71" spans="1:8" x14ac:dyDescent="0.2">
      <c r="B71">
        <v>0.99999999261072903</v>
      </c>
      <c r="C71">
        <v>0.9972953837022055</v>
      </c>
      <c r="D71">
        <v>0.9710206212493121</v>
      </c>
      <c r="E71">
        <v>0.87888147084062618</v>
      </c>
      <c r="F71">
        <v>0.71191126899351154</v>
      </c>
      <c r="G71">
        <v>0.65999992571447952</v>
      </c>
      <c r="H71">
        <v>0.3299999615102438</v>
      </c>
    </row>
    <row r="72" spans="1:8" x14ac:dyDescent="0.2">
      <c r="A72" t="s">
        <v>1</v>
      </c>
      <c r="B72">
        <v>-47.407811020095636</v>
      </c>
      <c r="C72">
        <v>2.5641899092461244</v>
      </c>
      <c r="D72">
        <v>57.559609968832831</v>
      </c>
      <c r="E72">
        <v>76.24651811339146</v>
      </c>
      <c r="F72">
        <v>104.99516063577454</v>
      </c>
      <c r="G72">
        <v>150.37712718756984</v>
      </c>
      <c r="H72">
        <v>169.75666798795089</v>
      </c>
    </row>
    <row r="73" spans="1:8" x14ac:dyDescent="0.2">
      <c r="B73">
        <v>0</v>
      </c>
      <c r="C73">
        <v>1</v>
      </c>
      <c r="D73">
        <v>2</v>
      </c>
      <c r="E73">
        <v>3</v>
      </c>
      <c r="F73">
        <v>4</v>
      </c>
      <c r="G73">
        <v>5</v>
      </c>
      <c r="H73">
        <v>6</v>
      </c>
    </row>
    <row r="74" spans="1:8" x14ac:dyDescent="0.2">
      <c r="B74" t="s">
        <v>2</v>
      </c>
    </row>
    <row r="75" spans="1:8" x14ac:dyDescent="0.2">
      <c r="B75">
        <v>1.3000000000000001E-9</v>
      </c>
      <c r="C75">
        <v>3.1987841413469448E-6</v>
      </c>
      <c r="D75">
        <v>1.1655249304744083E-3</v>
      </c>
      <c r="E75">
        <v>5.7043511212158393E-3</v>
      </c>
      <c r="F75">
        <v>4.8590363627213147E-2</v>
      </c>
      <c r="G75">
        <v>0.80000000100000002</v>
      </c>
      <c r="H75">
        <v>2.229995722394873</v>
      </c>
    </row>
    <row r="76" spans="1:8" x14ac:dyDescent="0.2">
      <c r="B76">
        <v>3.6601837220185507E-2</v>
      </c>
      <c r="C76">
        <v>0.35557990483172863</v>
      </c>
      <c r="D76">
        <v>1.2469315523721864</v>
      </c>
      <c r="E76">
        <v>2.2596302664572114</v>
      </c>
      <c r="F76">
        <v>0.70252321161566544</v>
      </c>
      <c r="G76">
        <v>4.4659340337173665</v>
      </c>
      <c r="H76">
        <v>4.46593399725921</v>
      </c>
    </row>
    <row r="77" spans="1:8" x14ac:dyDescent="0.2">
      <c r="B77">
        <v>2.7046089085235457E-3</v>
      </c>
      <c r="C77">
        <v>2.6274762452893442E-2</v>
      </c>
      <c r="D77">
        <v>9.213915040868588E-2</v>
      </c>
      <c r="E77">
        <v>0.16697020184711461</v>
      </c>
      <c r="F77">
        <v>5.1911343279032011E-2</v>
      </c>
      <c r="G77">
        <v>0.32999996420423577</v>
      </c>
      <c r="H77">
        <v>0.3299999615102438</v>
      </c>
    </row>
    <row r="79" spans="1:8" x14ac:dyDescent="0.2">
      <c r="A79" s="2" t="s">
        <v>7</v>
      </c>
      <c r="B79">
        <v>3E-10</v>
      </c>
      <c r="C79">
        <v>3.1977841413469448E-6</v>
      </c>
      <c r="D79">
        <v>1.1655239304744084E-3</v>
      </c>
      <c r="E79">
        <v>5.704350121215839E-3</v>
      </c>
      <c r="F79">
        <v>4.8590362627213148E-2</v>
      </c>
      <c r="G79">
        <v>0.8</v>
      </c>
      <c r="H79">
        <v>2.2299957213948729</v>
      </c>
    </row>
    <row r="80" spans="1:8" x14ac:dyDescent="0.2">
      <c r="B80">
        <v>6.2989546413046442E-4</v>
      </c>
      <c r="C80">
        <v>0.30002045874628652</v>
      </c>
      <c r="D80">
        <v>1.4206021331395295</v>
      </c>
      <c r="E80">
        <v>1.1210319762814422</v>
      </c>
      <c r="F80">
        <v>1.285968711710654</v>
      </c>
      <c r="G80">
        <v>2.5945469086263619</v>
      </c>
      <c r="H80">
        <v>3.3563604867284424</v>
      </c>
    </row>
    <row r="86" spans="1:8" x14ac:dyDescent="0.2">
      <c r="A86" t="s">
        <v>0</v>
      </c>
      <c r="B86">
        <v>23.042867008812312</v>
      </c>
      <c r="C86">
        <v>14.990301439567403</v>
      </c>
      <c r="D86">
        <v>9.8669576095367848</v>
      </c>
      <c r="E86">
        <v>8.4875876523292906</v>
      </c>
      <c r="F86">
        <v>6.6268997017422224</v>
      </c>
      <c r="G86">
        <v>4.1938200260150271</v>
      </c>
      <c r="H86">
        <v>3.3033919400400769</v>
      </c>
    </row>
    <row r="87" spans="1:8" x14ac:dyDescent="0.2">
      <c r="B87">
        <v>1.1037405768148256E+23</v>
      </c>
      <c r="C87">
        <v>977915747239054.12</v>
      </c>
      <c r="D87">
        <v>7361352415.5790596</v>
      </c>
      <c r="E87">
        <v>307317755.27224827</v>
      </c>
      <c r="F87">
        <v>4235451.3900578385</v>
      </c>
      <c r="G87">
        <v>15624.999999960935</v>
      </c>
      <c r="H87">
        <v>2010.9067876454239</v>
      </c>
    </row>
    <row r="89" spans="1:8" x14ac:dyDescent="0.2">
      <c r="H89">
        <v>0.33300000165553395</v>
      </c>
    </row>
    <row r="90" spans="1:8" x14ac:dyDescent="0.2">
      <c r="A90" t="s">
        <v>1</v>
      </c>
      <c r="B90">
        <v>-54.842188460459425</v>
      </c>
      <c r="C90">
        <v>2.56175510973668</v>
      </c>
      <c r="D90">
        <v>57.559600412777286</v>
      </c>
      <c r="E90">
        <v>76.246515938440666</v>
      </c>
      <c r="F90">
        <v>104.99516063577454</v>
      </c>
      <c r="G90">
        <v>150.37712716497134</v>
      </c>
      <c r="H90">
        <v>169.75666798795089</v>
      </c>
    </row>
    <row r="91" spans="1:8" x14ac:dyDescent="0.2">
      <c r="B91">
        <v>1</v>
      </c>
      <c r="C91">
        <v>2</v>
      </c>
      <c r="D91">
        <v>3</v>
      </c>
      <c r="E91">
        <v>4</v>
      </c>
      <c r="F91">
        <v>5</v>
      </c>
      <c r="G91">
        <v>6</v>
      </c>
      <c r="H91">
        <v>7</v>
      </c>
    </row>
    <row r="92" spans="1:8" x14ac:dyDescent="0.2">
      <c r="B92" t="s">
        <v>2</v>
      </c>
    </row>
    <row r="93" spans="1:8" x14ac:dyDescent="0.2">
      <c r="B93">
        <v>3.0099999999999999E-10</v>
      </c>
      <c r="C93">
        <v>3.1977851413469446E-6</v>
      </c>
      <c r="D93">
        <v>1.1655239314744084E-3</v>
      </c>
      <c r="E93">
        <v>5.7043501222158394E-3</v>
      </c>
      <c r="F93">
        <v>4.8590363627213147E-2</v>
      </c>
      <c r="G93">
        <v>0.80000000000100002</v>
      </c>
      <c r="H93">
        <v>2.229995722394873</v>
      </c>
    </row>
    <row r="94" spans="1:8" x14ac:dyDescent="0.2">
      <c r="B94">
        <v>6.2989546413046442E-4</v>
      </c>
      <c r="C94">
        <v>0.30002045874628652</v>
      </c>
      <c r="D94">
        <v>1.4206021331395295</v>
      </c>
      <c r="E94">
        <v>1.1210319762814422</v>
      </c>
      <c r="F94">
        <v>1.285968711710654</v>
      </c>
      <c r="G94">
        <v>2.5945469086263619</v>
      </c>
      <c r="H94">
        <v>3.3563604867284424</v>
      </c>
    </row>
    <row r="95" spans="1:8" x14ac:dyDescent="0.2">
      <c r="B95">
        <v>6.2494833742579724E-5</v>
      </c>
      <c r="C95">
        <v>2.9766413248592975E-2</v>
      </c>
      <c r="D95">
        <v>0.14094448869776394</v>
      </c>
      <c r="E95">
        <v>0.1112227519760544</v>
      </c>
      <c r="F95">
        <v>0.1275868860993595</v>
      </c>
      <c r="G95">
        <v>0.25741696348895271</v>
      </c>
      <c r="H95">
        <v>0.33300000165553395</v>
      </c>
    </row>
    <row r="100" spans="1:8" x14ac:dyDescent="0.2">
      <c r="A100" t="s">
        <v>21</v>
      </c>
    </row>
    <row r="102" spans="1:8" x14ac:dyDescent="0.2">
      <c r="C102" t="s">
        <v>20</v>
      </c>
    </row>
    <row r="103" spans="1:8" x14ac:dyDescent="0.2">
      <c r="A103" t="s">
        <v>11</v>
      </c>
      <c r="B103">
        <v>1</v>
      </c>
      <c r="C103">
        <v>2</v>
      </c>
      <c r="D103">
        <v>3</v>
      </c>
      <c r="E103">
        <v>4</v>
      </c>
      <c r="F103">
        <v>5</v>
      </c>
      <c r="G103">
        <v>6</v>
      </c>
      <c r="H103">
        <v>7</v>
      </c>
    </row>
    <row r="104" spans="1:8" x14ac:dyDescent="0.2">
      <c r="A104" t="s">
        <v>19</v>
      </c>
      <c r="B104" s="4">
        <f t="shared" ref="B104:H104" si="8">+B93</f>
        <v>3.0099999999999999E-10</v>
      </c>
      <c r="C104" s="4">
        <f t="shared" si="8"/>
        <v>3.1977851413469446E-6</v>
      </c>
      <c r="D104" s="4">
        <f t="shared" si="8"/>
        <v>1.1655239314744084E-3</v>
      </c>
      <c r="E104" s="4">
        <f t="shared" si="8"/>
        <v>5.7043501222158394E-3</v>
      </c>
      <c r="F104" s="4">
        <f t="shared" si="8"/>
        <v>4.8590363627213147E-2</v>
      </c>
      <c r="G104" s="4">
        <f t="shared" si="8"/>
        <v>0.80000000000100002</v>
      </c>
      <c r="H104" s="4">
        <f t="shared" si="8"/>
        <v>2.229995722394873</v>
      </c>
    </row>
    <row r="105" spans="1:8" x14ac:dyDescent="0.2">
      <c r="A105" t="s">
        <v>17</v>
      </c>
      <c r="B105" s="4">
        <f t="shared" ref="B105:H105" si="9">+SUM(B95,B77,B58,B37,B18)/5</f>
        <v>9.57962635123542E-4</v>
      </c>
      <c r="C105" s="4">
        <f t="shared" si="9"/>
        <v>2.5993603882549433E-2</v>
      </c>
      <c r="D105" s="4">
        <f t="shared" si="9"/>
        <v>0.11773788631550504</v>
      </c>
      <c r="E105" s="4">
        <f t="shared" si="9"/>
        <v>0.15239631204789386</v>
      </c>
      <c r="F105" s="4">
        <f t="shared" si="9"/>
        <v>7.4604287577423864E-2</v>
      </c>
      <c r="G105" s="4">
        <f t="shared" si="9"/>
        <v>0.30386845672812612</v>
      </c>
      <c r="H105" s="4">
        <f t="shared" si="9"/>
        <v>0.32444148447188526</v>
      </c>
    </row>
    <row r="106" spans="1:8" x14ac:dyDescent="0.2">
      <c r="A106" t="s">
        <v>18</v>
      </c>
      <c r="B106" s="4">
        <f t="shared" ref="B106:H106" si="10">+B86</f>
        <v>23.042867008812312</v>
      </c>
      <c r="C106" s="4">
        <f t="shared" si="10"/>
        <v>14.990301439567403</v>
      </c>
      <c r="D106" s="4">
        <f t="shared" si="10"/>
        <v>9.8669576095367848</v>
      </c>
      <c r="E106" s="4">
        <f t="shared" si="10"/>
        <v>8.4875876523292906</v>
      </c>
      <c r="F106" s="4">
        <f t="shared" si="10"/>
        <v>6.6268997017422224</v>
      </c>
      <c r="G106" s="4">
        <f t="shared" si="10"/>
        <v>4.1938200260150271</v>
      </c>
      <c r="H106" s="4">
        <f t="shared" si="10"/>
        <v>3.3033919400400769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2"/>
  <sheetViews>
    <sheetView workbookViewId="0">
      <selection activeCell="D56" sqref="D56:D57"/>
    </sheetView>
  </sheetViews>
  <sheetFormatPr defaultRowHeight="12.75" x14ac:dyDescent="0.2"/>
  <sheetData>
    <row r="4" spans="2:6" x14ac:dyDescent="0.2">
      <c r="B4" t="s">
        <v>12</v>
      </c>
      <c r="D4" t="s">
        <v>13</v>
      </c>
    </row>
    <row r="5" spans="2:6" x14ac:dyDescent="0.2">
      <c r="B5" t="e">
        <f>10000/(273+#REF!)</f>
        <v>#REF!</v>
      </c>
      <c r="C5" t="e">
        <f>+#REF!</f>
        <v>#REF!</v>
      </c>
      <c r="D5" t="e">
        <f>0.5*(LOG(EXP(F5))-LOG(EXP(#REF!)))</f>
        <v>#DIV/0!</v>
      </c>
      <c r="E5" t="e">
        <f>+LN(10^(D5))</f>
        <v>#DIV/0!</v>
      </c>
      <c r="F5" t="e">
        <f>+LN($U$4/($U$3*$U$3)*EXP(-$U$5*(1/(273+#REF!))))</f>
        <v>#DIV/0!</v>
      </c>
    </row>
    <row r="6" spans="2:6" x14ac:dyDescent="0.2">
      <c r="B6" t="e">
        <f t="shared" ref="B6" si="0">10000/(273+#REF!)</f>
        <v>#REF!</v>
      </c>
      <c r="C6" t="e">
        <f t="shared" ref="C6" si="1">+#REF!</f>
        <v>#REF!</v>
      </c>
      <c r="D6" t="e">
        <f t="shared" ref="D6" si="2">0.5*(LOG(EXP(F6))-LOG(EXP(#REF!)))</f>
        <v>#DIV/0!</v>
      </c>
      <c r="E6" t="e">
        <f t="shared" ref="E6:E42" si="3">+LN(10^(D6))</f>
        <v>#DIV/0!</v>
      </c>
      <c r="F6" t="e">
        <f t="shared" ref="F6" si="4">+LN($U$4/($U$3*$U$3)*EXP(-$U$5*(1/(273+#REF!))))</f>
        <v>#DIV/0!</v>
      </c>
    </row>
    <row r="7" spans="2:6" x14ac:dyDescent="0.2">
      <c r="B7" t="e">
        <f t="shared" ref="B7" si="5">10000/(273+#REF!)</f>
        <v>#REF!</v>
      </c>
      <c r="C7" t="e">
        <f t="shared" ref="C7" si="6">+#REF!</f>
        <v>#REF!</v>
      </c>
      <c r="D7" t="e">
        <f t="shared" ref="D7" si="7">0.5*(LOG(EXP(F7))-LOG(EXP(#REF!)))</f>
        <v>#DIV/0!</v>
      </c>
      <c r="E7" t="e">
        <f t="shared" si="3"/>
        <v>#DIV/0!</v>
      </c>
      <c r="F7" t="e">
        <f t="shared" ref="F7" si="8">+LN($U$4/($U$3*$U$3)*EXP(-$U$5*(1/(273+#REF!))))</f>
        <v>#DIV/0!</v>
      </c>
    </row>
    <row r="8" spans="2:6" x14ac:dyDescent="0.2">
      <c r="B8" t="e">
        <f t="shared" ref="B8" si="9">10000/(273+#REF!)</f>
        <v>#REF!</v>
      </c>
      <c r="C8" t="e">
        <f t="shared" ref="C8" si="10">+#REF!</f>
        <v>#REF!</v>
      </c>
      <c r="D8" t="e">
        <f t="shared" ref="D8" si="11">0.5*(LOG(EXP(F8))-LOG(EXP(#REF!)))</f>
        <v>#DIV/0!</v>
      </c>
      <c r="E8" t="e">
        <f t="shared" si="3"/>
        <v>#DIV/0!</v>
      </c>
      <c r="F8" t="e">
        <f t="shared" ref="F8" si="12">+LN($U$4/($U$3*$U$3)*EXP(-$U$5*(1/(273+#REF!))))</f>
        <v>#DIV/0!</v>
      </c>
    </row>
    <row r="9" spans="2:6" x14ac:dyDescent="0.2">
      <c r="B9" t="e">
        <f t="shared" ref="B9" si="13">10000/(273+#REF!)</f>
        <v>#REF!</v>
      </c>
      <c r="C9" t="e">
        <f t="shared" ref="C9" si="14">+#REF!</f>
        <v>#REF!</v>
      </c>
      <c r="D9" t="e">
        <f t="shared" ref="D9" si="15">0.5*(LOG(EXP(F9))-LOG(EXP(#REF!)))</f>
        <v>#DIV/0!</v>
      </c>
      <c r="E9" t="e">
        <f t="shared" si="3"/>
        <v>#DIV/0!</v>
      </c>
      <c r="F9" t="e">
        <f t="shared" ref="F9" si="16">+LN($U$4/($U$3*$U$3)*EXP(-$U$5*(1/(273+#REF!))))</f>
        <v>#DIV/0!</v>
      </c>
    </row>
    <row r="10" spans="2:6" x14ac:dyDescent="0.2">
      <c r="B10" t="e">
        <f t="shared" ref="B10" si="17">10000/(273+#REF!)</f>
        <v>#REF!</v>
      </c>
      <c r="C10" t="e">
        <f t="shared" ref="C10" si="18">+#REF!</f>
        <v>#REF!</v>
      </c>
      <c r="D10" t="e">
        <f t="shared" ref="D10" si="19">0.5*(LOG(EXP(F10))-LOG(EXP(#REF!)))</f>
        <v>#DIV/0!</v>
      </c>
      <c r="E10" t="e">
        <f t="shared" si="3"/>
        <v>#DIV/0!</v>
      </c>
      <c r="F10" t="e">
        <f t="shared" ref="F10" si="20">+LN($U$4/($U$3*$U$3)*EXP(-$U$5*(1/(273+#REF!))))</f>
        <v>#DIV/0!</v>
      </c>
    </row>
    <row r="11" spans="2:6" x14ac:dyDescent="0.2">
      <c r="B11" t="e">
        <f t="shared" ref="B11" si="21">10000/(273+#REF!)</f>
        <v>#REF!</v>
      </c>
      <c r="C11" t="e">
        <f t="shared" ref="C11" si="22">+#REF!</f>
        <v>#REF!</v>
      </c>
      <c r="D11" t="e">
        <f t="shared" ref="D11" si="23">0.5*(LOG(EXP(F11))-LOG(EXP(#REF!)))</f>
        <v>#DIV/0!</v>
      </c>
      <c r="E11" t="e">
        <f t="shared" si="3"/>
        <v>#DIV/0!</v>
      </c>
      <c r="F11" t="e">
        <f t="shared" ref="F11" si="24">+LN($U$4/($U$3*$U$3)*EXP(-$U$5*(1/(273+#REF!))))</f>
        <v>#DIV/0!</v>
      </c>
    </row>
    <row r="12" spans="2:6" x14ac:dyDescent="0.2">
      <c r="B12" t="e">
        <f t="shared" ref="B12" si="25">10000/(273+#REF!)</f>
        <v>#REF!</v>
      </c>
      <c r="C12" t="e">
        <f t="shared" ref="C12" si="26">+#REF!</f>
        <v>#REF!</v>
      </c>
      <c r="D12" t="e">
        <f t="shared" ref="D12" si="27">0.5*(LOG(EXP(F12))-LOG(EXP(#REF!)))</f>
        <v>#DIV/0!</v>
      </c>
      <c r="E12" t="e">
        <f t="shared" si="3"/>
        <v>#DIV/0!</v>
      </c>
      <c r="F12" t="e">
        <f t="shared" ref="F12" si="28">+LN($U$4/($U$3*$U$3)*EXP(-$U$5*(1/(273+#REF!))))</f>
        <v>#DIV/0!</v>
      </c>
    </row>
    <row r="13" spans="2:6" x14ac:dyDescent="0.2">
      <c r="B13" t="e">
        <f t="shared" ref="B13" si="29">10000/(273+#REF!)</f>
        <v>#REF!</v>
      </c>
      <c r="C13" t="e">
        <f t="shared" ref="C13" si="30">+#REF!</f>
        <v>#REF!</v>
      </c>
      <c r="D13" t="e">
        <f t="shared" ref="D13" si="31">0.5*(LOG(EXP(F13))-LOG(EXP(#REF!)))</f>
        <v>#DIV/0!</v>
      </c>
      <c r="E13" t="e">
        <f t="shared" si="3"/>
        <v>#DIV/0!</v>
      </c>
      <c r="F13" t="e">
        <f t="shared" ref="F13" si="32">+LN($U$4/($U$3*$U$3)*EXP(-$U$5*(1/(273+#REF!))))</f>
        <v>#DIV/0!</v>
      </c>
    </row>
    <row r="14" spans="2:6" x14ac:dyDescent="0.2">
      <c r="B14" t="e">
        <f t="shared" ref="B14" si="33">10000/(273+#REF!)</f>
        <v>#REF!</v>
      </c>
      <c r="C14" t="e">
        <f t="shared" ref="C14" si="34">+#REF!</f>
        <v>#REF!</v>
      </c>
      <c r="D14" t="e">
        <f t="shared" ref="D14" si="35">0.5*(LOG(EXP(F14))-LOG(EXP(#REF!)))</f>
        <v>#DIV/0!</v>
      </c>
      <c r="E14" t="e">
        <f t="shared" si="3"/>
        <v>#DIV/0!</v>
      </c>
      <c r="F14" t="e">
        <f t="shared" ref="F14" si="36">+LN($U$4/($U$3*$U$3)*EXP(-$U$5*(1/(273+#REF!))))</f>
        <v>#DIV/0!</v>
      </c>
    </row>
    <row r="15" spans="2:6" x14ac:dyDescent="0.2">
      <c r="B15" t="e">
        <f t="shared" ref="B15" si="37">10000/(273+#REF!)</f>
        <v>#REF!</v>
      </c>
      <c r="C15" t="e">
        <f t="shared" ref="C15" si="38">+#REF!</f>
        <v>#REF!</v>
      </c>
      <c r="D15" t="e">
        <f t="shared" ref="D15" si="39">0.5*(LOG(EXP(F15))-LOG(EXP(#REF!)))</f>
        <v>#DIV/0!</v>
      </c>
      <c r="E15" t="e">
        <f t="shared" si="3"/>
        <v>#DIV/0!</v>
      </c>
      <c r="F15" t="e">
        <f t="shared" ref="F15" si="40">+LN($U$4/($U$3*$U$3)*EXP(-$U$5*(1/(273+#REF!))))</f>
        <v>#DIV/0!</v>
      </c>
    </row>
    <row r="16" spans="2:6" x14ac:dyDescent="0.2">
      <c r="B16" t="e">
        <f t="shared" ref="B16" si="41">10000/(273+#REF!)</f>
        <v>#REF!</v>
      </c>
      <c r="C16" t="e">
        <f t="shared" ref="C16" si="42">+#REF!</f>
        <v>#REF!</v>
      </c>
      <c r="D16" t="e">
        <f t="shared" ref="D16" si="43">0.5*(LOG(EXP(F16))-LOG(EXP(#REF!)))</f>
        <v>#DIV/0!</v>
      </c>
      <c r="E16" t="e">
        <f t="shared" si="3"/>
        <v>#DIV/0!</v>
      </c>
      <c r="F16" t="e">
        <f t="shared" ref="F16" si="44">+LN($U$4/($U$3*$U$3)*EXP(-$U$5*(1/(273+#REF!))))</f>
        <v>#DIV/0!</v>
      </c>
    </row>
    <row r="17" spans="2:6" x14ac:dyDescent="0.2">
      <c r="B17" t="e">
        <f t="shared" ref="B17" si="45">10000/(273+#REF!)</f>
        <v>#REF!</v>
      </c>
      <c r="C17" t="e">
        <f t="shared" ref="C17" si="46">+#REF!</f>
        <v>#REF!</v>
      </c>
      <c r="D17" t="e">
        <f t="shared" ref="D17" si="47">0.5*(LOG(EXP(F17))-LOG(EXP(#REF!)))</f>
        <v>#DIV/0!</v>
      </c>
      <c r="E17" t="e">
        <f t="shared" si="3"/>
        <v>#DIV/0!</v>
      </c>
      <c r="F17" t="e">
        <f t="shared" ref="F17" si="48">+LN($U$4/($U$3*$U$3)*EXP(-$U$5*(1/(273+#REF!))))</f>
        <v>#DIV/0!</v>
      </c>
    </row>
    <row r="18" spans="2:6" x14ac:dyDescent="0.2">
      <c r="B18" t="e">
        <f t="shared" ref="B18" si="49">10000/(273+#REF!)</f>
        <v>#REF!</v>
      </c>
      <c r="C18" t="e">
        <f t="shared" ref="C18" si="50">+#REF!</f>
        <v>#REF!</v>
      </c>
      <c r="D18" t="e">
        <f t="shared" ref="D18" si="51">0.5*(LOG(EXP(F18))-LOG(EXP(#REF!)))</f>
        <v>#DIV/0!</v>
      </c>
      <c r="E18" t="e">
        <f t="shared" si="3"/>
        <v>#DIV/0!</v>
      </c>
      <c r="F18" t="e">
        <f t="shared" ref="F18" si="52">+LN($U$4/($U$3*$U$3)*EXP(-$U$5*(1/(273+#REF!))))</f>
        <v>#DIV/0!</v>
      </c>
    </row>
    <row r="19" spans="2:6" x14ac:dyDescent="0.2">
      <c r="B19" t="e">
        <f t="shared" ref="B19" si="53">10000/(273+#REF!)</f>
        <v>#REF!</v>
      </c>
      <c r="C19" t="e">
        <f t="shared" ref="C19" si="54">+#REF!</f>
        <v>#REF!</v>
      </c>
      <c r="D19" t="e">
        <f t="shared" ref="D19" si="55">0.5*(LOG(EXP(F19))-LOG(EXP(#REF!)))</f>
        <v>#DIV/0!</v>
      </c>
      <c r="E19" t="e">
        <f t="shared" si="3"/>
        <v>#DIV/0!</v>
      </c>
      <c r="F19" t="e">
        <f t="shared" ref="F19" si="56">+LN($U$4/($U$3*$U$3)*EXP(-$U$5*(1/(273+#REF!))))</f>
        <v>#DIV/0!</v>
      </c>
    </row>
    <row r="20" spans="2:6" x14ac:dyDescent="0.2">
      <c r="B20" t="e">
        <f t="shared" ref="B20" si="57">10000/(273+#REF!)</f>
        <v>#REF!</v>
      </c>
      <c r="C20" t="e">
        <f t="shared" ref="C20" si="58">+#REF!</f>
        <v>#REF!</v>
      </c>
      <c r="D20" t="e">
        <f t="shared" ref="D20" si="59">0.5*(LOG(EXP(F20))-LOG(EXP(#REF!)))</f>
        <v>#DIV/0!</v>
      </c>
      <c r="E20" t="e">
        <f t="shared" si="3"/>
        <v>#DIV/0!</v>
      </c>
      <c r="F20" t="e">
        <f t="shared" ref="F20" si="60">+LN($U$4/($U$3*$U$3)*EXP(-$U$5*(1/(273+#REF!))))</f>
        <v>#DIV/0!</v>
      </c>
    </row>
    <row r="21" spans="2:6" x14ac:dyDescent="0.2">
      <c r="B21" t="e">
        <f t="shared" ref="B21" si="61">10000/(273+#REF!)</f>
        <v>#REF!</v>
      </c>
      <c r="C21" t="e">
        <f t="shared" ref="C21" si="62">+#REF!</f>
        <v>#REF!</v>
      </c>
      <c r="D21" t="e">
        <f t="shared" ref="D21" si="63">0.5*(LOG(EXP(F21))-LOG(EXP(#REF!)))</f>
        <v>#DIV/0!</v>
      </c>
      <c r="E21" t="e">
        <f t="shared" si="3"/>
        <v>#DIV/0!</v>
      </c>
      <c r="F21" t="e">
        <f t="shared" ref="F21" si="64">+LN($U$4/($U$3*$U$3)*EXP(-$U$5*(1/(273+#REF!))))</f>
        <v>#DIV/0!</v>
      </c>
    </row>
    <row r="22" spans="2:6" x14ac:dyDescent="0.2">
      <c r="B22" t="e">
        <f t="shared" ref="B22" si="65">10000/(273+#REF!)</f>
        <v>#REF!</v>
      </c>
      <c r="C22" t="e">
        <f t="shared" ref="C22" si="66">+#REF!</f>
        <v>#REF!</v>
      </c>
      <c r="D22" t="e">
        <f t="shared" ref="D22" si="67">0.5*(LOG(EXP(F22))-LOG(EXP(#REF!)))</f>
        <v>#DIV/0!</v>
      </c>
      <c r="E22" t="e">
        <f t="shared" si="3"/>
        <v>#DIV/0!</v>
      </c>
      <c r="F22" t="e">
        <f t="shared" ref="F22" si="68">+LN($U$4/($U$3*$U$3)*EXP(-$U$5*(1/(273+#REF!))))</f>
        <v>#DIV/0!</v>
      </c>
    </row>
    <row r="23" spans="2:6" x14ac:dyDescent="0.2">
      <c r="B23" t="e">
        <f t="shared" ref="B23" si="69">10000/(273+#REF!)</f>
        <v>#REF!</v>
      </c>
      <c r="C23" t="e">
        <f t="shared" ref="C23" si="70">+#REF!</f>
        <v>#REF!</v>
      </c>
      <c r="D23" t="e">
        <f t="shared" ref="D23" si="71">0.5*(LOG(EXP(F23))-LOG(EXP(#REF!)))</f>
        <v>#DIV/0!</v>
      </c>
      <c r="E23" t="e">
        <f t="shared" si="3"/>
        <v>#DIV/0!</v>
      </c>
      <c r="F23" t="e">
        <f t="shared" ref="F23" si="72">+LN($U$4/($U$3*$U$3)*EXP(-$U$5*(1/(273+#REF!))))</f>
        <v>#DIV/0!</v>
      </c>
    </row>
    <row r="24" spans="2:6" x14ac:dyDescent="0.2">
      <c r="B24" t="e">
        <f t="shared" ref="B24" si="73">10000/(273+#REF!)</f>
        <v>#REF!</v>
      </c>
      <c r="C24" t="e">
        <f t="shared" ref="C24" si="74">+#REF!</f>
        <v>#REF!</v>
      </c>
      <c r="D24" t="e">
        <f t="shared" ref="D24" si="75">0.5*(LOG(EXP(F24))-LOG(EXP(#REF!)))</f>
        <v>#DIV/0!</v>
      </c>
      <c r="E24" t="e">
        <f t="shared" si="3"/>
        <v>#DIV/0!</v>
      </c>
      <c r="F24" t="e">
        <f t="shared" ref="F24" si="76">+LN($U$4/($U$3*$U$3)*EXP(-$U$5*(1/(273+#REF!))))</f>
        <v>#DIV/0!</v>
      </c>
    </row>
    <row r="25" spans="2:6" x14ac:dyDescent="0.2">
      <c r="B25" t="e">
        <f t="shared" ref="B25" si="77">10000/(273+#REF!)</f>
        <v>#REF!</v>
      </c>
      <c r="C25" t="e">
        <f t="shared" ref="C25" si="78">+#REF!</f>
        <v>#REF!</v>
      </c>
      <c r="D25" t="e">
        <f t="shared" ref="D25" si="79">0.5*(LOG(EXP(F25))-LOG(EXP(#REF!)))</f>
        <v>#DIV/0!</v>
      </c>
      <c r="E25" t="e">
        <f t="shared" si="3"/>
        <v>#DIV/0!</v>
      </c>
      <c r="F25" t="e">
        <f t="shared" ref="F25" si="80">+LN($U$4/($U$3*$U$3)*EXP(-$U$5*(1/(273+#REF!))))</f>
        <v>#DIV/0!</v>
      </c>
    </row>
    <row r="26" spans="2:6" x14ac:dyDescent="0.2">
      <c r="B26" t="e">
        <f t="shared" ref="B26" si="81">10000/(273+#REF!)</f>
        <v>#REF!</v>
      </c>
      <c r="C26" t="e">
        <f t="shared" ref="C26" si="82">+#REF!</f>
        <v>#REF!</v>
      </c>
      <c r="D26" t="e">
        <f t="shared" ref="D26" si="83">0.5*(LOG(EXP(F26))-LOG(EXP(#REF!)))</f>
        <v>#DIV/0!</v>
      </c>
      <c r="E26" t="e">
        <f t="shared" si="3"/>
        <v>#DIV/0!</v>
      </c>
      <c r="F26" t="e">
        <f t="shared" ref="F26" si="84">+LN($U$4/($U$3*$U$3)*EXP(-$U$5*(1/(273+#REF!))))</f>
        <v>#DIV/0!</v>
      </c>
    </row>
    <row r="27" spans="2:6" x14ac:dyDescent="0.2">
      <c r="B27" t="e">
        <f t="shared" ref="B27" si="85">10000/(273+#REF!)</f>
        <v>#REF!</v>
      </c>
      <c r="C27" t="e">
        <f t="shared" ref="C27" si="86">+#REF!</f>
        <v>#REF!</v>
      </c>
      <c r="D27" t="e">
        <f t="shared" ref="D27" si="87">0.5*(LOG(EXP(F27))-LOG(EXP(#REF!)))</f>
        <v>#DIV/0!</v>
      </c>
      <c r="E27" t="e">
        <f t="shared" si="3"/>
        <v>#DIV/0!</v>
      </c>
      <c r="F27" t="e">
        <f t="shared" ref="F27" si="88">+LN($U$4/($U$3*$U$3)*EXP(-$U$5*(1/(273+#REF!))))</f>
        <v>#DIV/0!</v>
      </c>
    </row>
    <row r="28" spans="2:6" x14ac:dyDescent="0.2">
      <c r="B28" t="e">
        <f t="shared" ref="B28" si="89">10000/(273+#REF!)</f>
        <v>#REF!</v>
      </c>
      <c r="C28" t="e">
        <f t="shared" ref="C28" si="90">+#REF!</f>
        <v>#REF!</v>
      </c>
      <c r="D28" t="e">
        <f t="shared" ref="D28" si="91">0.5*(LOG(EXP(F28))-LOG(EXP(#REF!)))</f>
        <v>#DIV/0!</v>
      </c>
      <c r="E28" t="e">
        <f t="shared" si="3"/>
        <v>#DIV/0!</v>
      </c>
      <c r="F28" t="e">
        <f t="shared" ref="F28" si="92">+LN($U$4/($U$3*$U$3)*EXP(-$U$5*(1/(273+#REF!))))</f>
        <v>#DIV/0!</v>
      </c>
    </row>
    <row r="29" spans="2:6" x14ac:dyDescent="0.2">
      <c r="B29" t="e">
        <f t="shared" ref="B29" si="93">10000/(273+#REF!)</f>
        <v>#REF!</v>
      </c>
      <c r="C29" t="e">
        <f t="shared" ref="C29" si="94">+#REF!</f>
        <v>#REF!</v>
      </c>
      <c r="D29" t="e">
        <f t="shared" ref="D29" si="95">0.5*(LOG(EXP(F29))-LOG(EXP(#REF!)))</f>
        <v>#DIV/0!</v>
      </c>
      <c r="E29" t="e">
        <f t="shared" si="3"/>
        <v>#DIV/0!</v>
      </c>
      <c r="F29" t="e">
        <f t="shared" ref="F29" si="96">+LN($U$4/($U$3*$U$3)*EXP(-$U$5*(1/(273+#REF!))))</f>
        <v>#DIV/0!</v>
      </c>
    </row>
    <row r="30" spans="2:6" x14ac:dyDescent="0.2">
      <c r="B30" t="e">
        <f t="shared" ref="B30" si="97">10000/(273+#REF!)</f>
        <v>#REF!</v>
      </c>
      <c r="C30" t="e">
        <f t="shared" ref="C30" si="98">+#REF!</f>
        <v>#REF!</v>
      </c>
      <c r="D30" t="e">
        <f t="shared" ref="D30" si="99">0.5*(LOG(EXP(F30))-LOG(EXP(#REF!)))</f>
        <v>#DIV/0!</v>
      </c>
      <c r="E30" t="e">
        <f t="shared" si="3"/>
        <v>#DIV/0!</v>
      </c>
      <c r="F30" t="e">
        <f t="shared" ref="F30" si="100">+LN($U$4/($U$3*$U$3)*EXP(-$U$5*(1/(273+#REF!))))</f>
        <v>#DIV/0!</v>
      </c>
    </row>
    <row r="31" spans="2:6" x14ac:dyDescent="0.2">
      <c r="B31" t="e">
        <f t="shared" ref="B31" si="101">10000/(273+#REF!)</f>
        <v>#REF!</v>
      </c>
      <c r="C31" t="e">
        <f t="shared" ref="C31" si="102">+#REF!</f>
        <v>#REF!</v>
      </c>
      <c r="D31" t="e">
        <f t="shared" ref="D31" si="103">0.5*(LOG(EXP(F31))-LOG(EXP(#REF!)))</f>
        <v>#DIV/0!</v>
      </c>
      <c r="E31" t="e">
        <f t="shared" si="3"/>
        <v>#DIV/0!</v>
      </c>
      <c r="F31" t="e">
        <f t="shared" ref="F31" si="104">+LN($U$4/($U$3*$U$3)*EXP(-$U$5*(1/(273+#REF!))))</f>
        <v>#DIV/0!</v>
      </c>
    </row>
    <row r="32" spans="2:6" x14ac:dyDescent="0.2">
      <c r="B32" t="e">
        <f t="shared" ref="B32" si="105">10000/(273+#REF!)</f>
        <v>#REF!</v>
      </c>
      <c r="C32" t="e">
        <f t="shared" ref="C32" si="106">+#REF!</f>
        <v>#REF!</v>
      </c>
      <c r="D32" t="e">
        <f t="shared" ref="D32" si="107">0.5*(LOG(EXP(F32))-LOG(EXP(#REF!)))</f>
        <v>#DIV/0!</v>
      </c>
      <c r="E32" t="e">
        <f t="shared" si="3"/>
        <v>#DIV/0!</v>
      </c>
      <c r="F32" t="e">
        <f t="shared" ref="F32" si="108">+LN($U$4/($U$3*$U$3)*EXP(-$U$5*(1/(273+#REF!))))</f>
        <v>#DIV/0!</v>
      </c>
    </row>
    <row r="33" spans="2:6" x14ac:dyDescent="0.2">
      <c r="B33" t="e">
        <f t="shared" ref="B33" si="109">10000/(273+#REF!)</f>
        <v>#REF!</v>
      </c>
      <c r="C33" t="e">
        <f t="shared" ref="C33" si="110">+#REF!</f>
        <v>#REF!</v>
      </c>
      <c r="D33" t="e">
        <f t="shared" ref="D33" si="111">0.5*(LOG(EXP(F33))-LOG(EXP(#REF!)))</f>
        <v>#DIV/0!</v>
      </c>
      <c r="E33" t="e">
        <f t="shared" si="3"/>
        <v>#DIV/0!</v>
      </c>
      <c r="F33" t="e">
        <f t="shared" ref="F33" si="112">+LN($U$4/($U$3*$U$3)*EXP(-$U$5*(1/(273+#REF!))))</f>
        <v>#DIV/0!</v>
      </c>
    </row>
    <row r="34" spans="2:6" x14ac:dyDescent="0.2">
      <c r="B34" t="e">
        <f t="shared" ref="B34" si="113">10000/(273+#REF!)</f>
        <v>#REF!</v>
      </c>
      <c r="C34" t="e">
        <f t="shared" ref="C34" si="114">+#REF!</f>
        <v>#REF!</v>
      </c>
      <c r="D34" t="e">
        <f t="shared" ref="D34" si="115">0.5*(LOG(EXP(F34))-LOG(EXP(#REF!)))</f>
        <v>#DIV/0!</v>
      </c>
      <c r="E34" t="e">
        <f t="shared" si="3"/>
        <v>#DIV/0!</v>
      </c>
      <c r="F34" t="e">
        <f t="shared" ref="F34" si="116">+LN($U$4/($U$3*$U$3)*EXP(-$U$5*(1/(273+#REF!))))</f>
        <v>#DIV/0!</v>
      </c>
    </row>
    <row r="35" spans="2:6" x14ac:dyDescent="0.2">
      <c r="B35" t="e">
        <f t="shared" ref="B35" si="117">10000/(273+#REF!)</f>
        <v>#REF!</v>
      </c>
      <c r="C35" t="e">
        <f t="shared" ref="C35" si="118">+#REF!</f>
        <v>#REF!</v>
      </c>
      <c r="D35" t="e">
        <f t="shared" ref="D35" si="119">0.5*(LOG(EXP(F35))-LOG(EXP(#REF!)))</f>
        <v>#DIV/0!</v>
      </c>
      <c r="E35" t="e">
        <f t="shared" si="3"/>
        <v>#DIV/0!</v>
      </c>
      <c r="F35" t="e">
        <f t="shared" ref="F35" si="120">+LN($U$4/($U$3*$U$3)*EXP(-$U$5*(1/(273+#REF!))))</f>
        <v>#DIV/0!</v>
      </c>
    </row>
    <row r="36" spans="2:6" x14ac:dyDescent="0.2">
      <c r="B36" t="e">
        <f t="shared" ref="B36" si="121">10000/(273+#REF!)</f>
        <v>#REF!</v>
      </c>
      <c r="C36" t="e">
        <f t="shared" ref="C36" si="122">+#REF!</f>
        <v>#REF!</v>
      </c>
      <c r="D36" t="e">
        <f t="shared" ref="D36" si="123">0.5*(LOG(EXP(F36))-LOG(EXP(#REF!)))</f>
        <v>#DIV/0!</v>
      </c>
      <c r="E36" t="e">
        <f t="shared" si="3"/>
        <v>#DIV/0!</v>
      </c>
      <c r="F36" t="e">
        <f t="shared" ref="F36" si="124">+LN($U$4/($U$3*$U$3)*EXP(-$U$5*(1/(273+#REF!))))</f>
        <v>#DIV/0!</v>
      </c>
    </row>
    <row r="37" spans="2:6" x14ac:dyDescent="0.2">
      <c r="B37" t="e">
        <f t="shared" ref="B37" si="125">10000/(273+#REF!)</f>
        <v>#REF!</v>
      </c>
      <c r="C37" t="e">
        <f t="shared" ref="C37" si="126">+#REF!</f>
        <v>#REF!</v>
      </c>
      <c r="D37" t="e">
        <f t="shared" ref="D37" si="127">0.5*(LOG(EXP(F37))-LOG(EXP(#REF!)))</f>
        <v>#DIV/0!</v>
      </c>
      <c r="E37" t="e">
        <f t="shared" si="3"/>
        <v>#DIV/0!</v>
      </c>
      <c r="F37" t="e">
        <f t="shared" ref="F37" si="128">+LN($U$4/($U$3*$U$3)*EXP(-$U$5*(1/(273+#REF!))))</f>
        <v>#DIV/0!</v>
      </c>
    </row>
    <row r="38" spans="2:6" x14ac:dyDescent="0.2">
      <c r="B38" t="e">
        <f t="shared" ref="B38" si="129">10000/(273+#REF!)</f>
        <v>#REF!</v>
      </c>
      <c r="C38" t="e">
        <f t="shared" ref="C38" si="130">+#REF!</f>
        <v>#REF!</v>
      </c>
      <c r="D38" t="e">
        <f t="shared" ref="D38" si="131">0.5*(LOG(EXP(F38))-LOG(EXP(#REF!)))</f>
        <v>#DIV/0!</v>
      </c>
      <c r="E38" t="e">
        <f t="shared" si="3"/>
        <v>#DIV/0!</v>
      </c>
      <c r="F38" t="e">
        <f t="shared" ref="F38" si="132">+LN($U$4/($U$3*$U$3)*EXP(-$U$5*(1/(273+#REF!))))</f>
        <v>#DIV/0!</v>
      </c>
    </row>
    <row r="39" spans="2:6" x14ac:dyDescent="0.2">
      <c r="B39" t="e">
        <f t="shared" ref="B39" si="133">10000/(273+#REF!)</f>
        <v>#REF!</v>
      </c>
      <c r="C39" t="e">
        <f t="shared" ref="C39" si="134">+#REF!</f>
        <v>#REF!</v>
      </c>
      <c r="D39" t="e">
        <f t="shared" ref="D39" si="135">0.5*(LOG(EXP(F39))-LOG(EXP(#REF!)))</f>
        <v>#DIV/0!</v>
      </c>
      <c r="E39" t="e">
        <f t="shared" si="3"/>
        <v>#DIV/0!</v>
      </c>
      <c r="F39" t="e">
        <f t="shared" ref="F39" si="136">+LN($U$4/($U$3*$U$3)*EXP(-$U$5*(1/(273+#REF!))))</f>
        <v>#DIV/0!</v>
      </c>
    </row>
    <row r="40" spans="2:6" x14ac:dyDescent="0.2">
      <c r="B40" t="e">
        <f t="shared" ref="B40" si="137">10000/(273+#REF!)</f>
        <v>#REF!</v>
      </c>
      <c r="C40" t="e">
        <f t="shared" ref="C40" si="138">+#REF!</f>
        <v>#REF!</v>
      </c>
      <c r="D40" t="e">
        <f t="shared" ref="D40" si="139">0.5*(LOG(EXP(F40))-LOG(EXP(#REF!)))</f>
        <v>#DIV/0!</v>
      </c>
      <c r="E40" t="e">
        <f t="shared" si="3"/>
        <v>#DIV/0!</v>
      </c>
      <c r="F40" t="e">
        <f t="shared" ref="F40" si="140">+LN($U$4/($U$3*$U$3)*EXP(-$U$5*(1/(273+#REF!))))</f>
        <v>#DIV/0!</v>
      </c>
    </row>
    <row r="41" spans="2:6" x14ac:dyDescent="0.2">
      <c r="B41" t="e">
        <f t="shared" ref="B41" si="141">10000/(273+#REF!)</f>
        <v>#REF!</v>
      </c>
      <c r="C41" t="e">
        <f t="shared" ref="C41" si="142">+#REF!</f>
        <v>#REF!</v>
      </c>
      <c r="D41" t="e">
        <f t="shared" ref="D41" si="143">0.5*(LOG(EXP(F41))-LOG(EXP(#REF!)))</f>
        <v>#DIV/0!</v>
      </c>
      <c r="E41" t="e">
        <f t="shared" si="3"/>
        <v>#DIV/0!</v>
      </c>
      <c r="F41" t="e">
        <f t="shared" ref="F41" si="144">+LN($U$4/($U$3*$U$3)*EXP(-$U$5*(1/(273+#REF!))))</f>
        <v>#DIV/0!</v>
      </c>
    </row>
    <row r="42" spans="2:6" x14ac:dyDescent="0.2">
      <c r="B42" t="e">
        <f t="shared" ref="B42" si="145">10000/(273+#REF!)</f>
        <v>#REF!</v>
      </c>
      <c r="C42" t="e">
        <f t="shared" ref="C42" si="146">+#REF!</f>
        <v>#REF!</v>
      </c>
      <c r="D42" t="e">
        <f t="shared" ref="D42" si="147">0.5*(LOG(EXP(F42))-LOG(EXP(#REF!)))</f>
        <v>#DIV/0!</v>
      </c>
      <c r="E42" t="e">
        <f t="shared" si="3"/>
        <v>#DIV/0!</v>
      </c>
      <c r="F42" t="e">
        <f t="shared" ref="F42" si="148">+LN($U$4/($U$3*$U$3)*EXP(-$U$5*(1/(273+#REF!))))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N13"/>
    </sheetView>
  </sheetViews>
  <sheetFormatPr defaultRowHeight="12.75" x14ac:dyDescent="0.2"/>
  <cols>
    <col min="3" max="3" width="12.5703125" bestFit="1" customWidth="1"/>
    <col min="6" max="6" width="12.5703125" bestFit="1" customWidth="1"/>
    <col min="9" max="9" width="12.5703125" bestFit="1" customWidth="1"/>
    <col min="12" max="12" width="12.5703125" bestFit="1" customWidth="1"/>
    <col min="13" max="13" width="12.5703125" customWidth="1"/>
  </cols>
  <sheetData>
    <row r="1" spans="1:14" ht="13.5" thickBot="1" x14ac:dyDescent="0.25">
      <c r="A1" t="s">
        <v>27</v>
      </c>
    </row>
    <row r="2" spans="1:14" x14ac:dyDescent="0.2">
      <c r="A2" s="9" t="s">
        <v>25</v>
      </c>
      <c r="B2" s="10"/>
      <c r="C2" s="25" t="s">
        <v>4</v>
      </c>
      <c r="D2" s="10"/>
      <c r="E2" s="26"/>
      <c r="F2" s="25" t="s">
        <v>6</v>
      </c>
      <c r="G2" s="10"/>
      <c r="H2" s="26"/>
      <c r="I2" s="25" t="s">
        <v>6</v>
      </c>
      <c r="J2" s="10"/>
      <c r="K2" s="26"/>
      <c r="L2" s="10" t="s">
        <v>6</v>
      </c>
      <c r="M2" s="10"/>
      <c r="N2" s="11"/>
    </row>
    <row r="3" spans="1:14" x14ac:dyDescent="0.2">
      <c r="A3" s="12" t="s">
        <v>24</v>
      </c>
      <c r="B3" s="5"/>
      <c r="C3" s="7">
        <v>157</v>
      </c>
      <c r="D3" s="5"/>
      <c r="E3" s="8"/>
      <c r="F3" s="7">
        <v>157</v>
      </c>
      <c r="G3" s="5"/>
      <c r="H3" s="8"/>
      <c r="I3" s="7">
        <v>151</v>
      </c>
      <c r="J3" s="5"/>
      <c r="K3" s="8"/>
      <c r="L3" s="5">
        <v>163</v>
      </c>
      <c r="M3" s="5"/>
      <c r="N3" s="13"/>
    </row>
    <row r="4" spans="1:14" x14ac:dyDescent="0.2">
      <c r="A4" s="21"/>
      <c r="B4" s="22" t="s">
        <v>26</v>
      </c>
      <c r="C4" s="23" t="s">
        <v>22</v>
      </c>
      <c r="D4" s="22" t="s">
        <v>23</v>
      </c>
      <c r="E4" s="24" t="s">
        <v>29</v>
      </c>
      <c r="F4" s="23" t="s">
        <v>22</v>
      </c>
      <c r="G4" s="22" t="s">
        <v>23</v>
      </c>
      <c r="H4" s="24" t="s">
        <v>29</v>
      </c>
      <c r="I4" s="23" t="s">
        <v>22</v>
      </c>
      <c r="J4" s="22" t="s">
        <v>23</v>
      </c>
      <c r="K4" s="24" t="s">
        <v>29</v>
      </c>
      <c r="L4" s="22" t="s">
        <v>22</v>
      </c>
      <c r="M4" s="22" t="s">
        <v>23</v>
      </c>
      <c r="N4" s="24" t="s">
        <v>29</v>
      </c>
    </row>
    <row r="5" spans="1:14" x14ac:dyDescent="0.2">
      <c r="A5" s="14"/>
      <c r="B5" s="5">
        <v>1</v>
      </c>
      <c r="C5" s="19">
        <v>1.3000000000000001E-9</v>
      </c>
      <c r="D5" s="5">
        <v>6.0000000000000001E-3</v>
      </c>
      <c r="E5" s="20">
        <v>-47</v>
      </c>
      <c r="F5" s="19">
        <v>1.59E-6</v>
      </c>
      <c r="G5" s="5">
        <v>1.7999999999999999E-2</v>
      </c>
      <c r="H5" s="20">
        <v>-3</v>
      </c>
      <c r="I5" s="7"/>
      <c r="J5" s="5"/>
      <c r="K5" s="8"/>
      <c r="L5" s="5"/>
      <c r="M5" s="5"/>
      <c r="N5" s="13"/>
    </row>
    <row r="6" spans="1:14" x14ac:dyDescent="0.2">
      <c r="A6" s="14"/>
      <c r="B6" s="5">
        <v>2</v>
      </c>
      <c r="C6" s="19">
        <v>8.4400000000000005E-6</v>
      </c>
      <c r="D6" s="5">
        <v>2.1000000000000001E-2</v>
      </c>
      <c r="E6" s="20">
        <v>10</v>
      </c>
      <c r="F6" s="19">
        <v>1.22E-4</v>
      </c>
      <c r="G6" s="5">
        <v>1.2999999999999999E-2</v>
      </c>
      <c r="H6" s="20">
        <v>34</v>
      </c>
      <c r="I6" s="19">
        <v>8.6899999999999998E-6</v>
      </c>
      <c r="J6" s="5">
        <v>3.5999999999999997E-2</v>
      </c>
      <c r="K6" s="20">
        <v>0</v>
      </c>
      <c r="L6" s="6">
        <v>1.19E-6</v>
      </c>
      <c r="M6" s="5">
        <v>3.9E-2</v>
      </c>
      <c r="N6" s="13">
        <v>6</v>
      </c>
    </row>
    <row r="7" spans="1:14" x14ac:dyDescent="0.2">
      <c r="A7" s="14"/>
      <c r="B7" s="5">
        <v>3</v>
      </c>
      <c r="C7" s="19">
        <v>1.5299999999999999E-3</v>
      </c>
      <c r="D7" s="5">
        <v>0.127</v>
      </c>
      <c r="E7" s="20">
        <v>61</v>
      </c>
      <c r="F7" s="19">
        <v>1.39E-3</v>
      </c>
      <c r="G7" s="5">
        <v>8.5000000000000006E-2</v>
      </c>
      <c r="H7" s="20">
        <v>59</v>
      </c>
      <c r="I7" s="19">
        <v>3.9300000000000003E-3</v>
      </c>
      <c r="J7" s="5">
        <v>0.14699999999999999</v>
      </c>
      <c r="K7" s="20">
        <v>58</v>
      </c>
      <c r="L7" s="6">
        <v>1.0399999999999999E-3</v>
      </c>
      <c r="M7" s="5">
        <v>0.17499999999999999</v>
      </c>
      <c r="N7" s="13">
        <v>69</v>
      </c>
    </row>
    <row r="8" spans="1:14" x14ac:dyDescent="0.2">
      <c r="A8" s="14"/>
      <c r="B8" s="5">
        <v>4</v>
      </c>
      <c r="C8" s="19">
        <v>6.3200000000000001E-3</v>
      </c>
      <c r="D8" s="5">
        <v>0.189</v>
      </c>
      <c r="E8" s="20">
        <v>78</v>
      </c>
      <c r="F8" s="19">
        <v>3.3300000000000001E-3</v>
      </c>
      <c r="G8" s="5">
        <v>0.108</v>
      </c>
      <c r="H8" s="20">
        <v>70</v>
      </c>
      <c r="I8" s="19">
        <v>1.23E-2</v>
      </c>
      <c r="J8" s="5">
        <v>6.6000000000000003E-2</v>
      </c>
      <c r="K8" s="20">
        <v>72</v>
      </c>
      <c r="L8" s="6">
        <v>7.1799999999999998E-3</v>
      </c>
      <c r="M8" s="5">
        <v>0.11</v>
      </c>
      <c r="N8" s="13">
        <v>93</v>
      </c>
    </row>
    <row r="9" spans="1:14" x14ac:dyDescent="0.2">
      <c r="A9" s="14"/>
      <c r="B9" s="5">
        <v>5</v>
      </c>
      <c r="C9" s="19">
        <v>4.87E-2</v>
      </c>
      <c r="D9" s="5">
        <v>5.3999999999999999E-2</v>
      </c>
      <c r="E9" s="20">
        <v>105</v>
      </c>
      <c r="F9" s="19">
        <v>1.3599999999999999E-2</v>
      </c>
      <c r="G9" s="5">
        <v>9.4E-2</v>
      </c>
      <c r="H9" s="20">
        <v>87</v>
      </c>
      <c r="I9" s="19">
        <v>2.81E-2</v>
      </c>
      <c r="J9" s="5">
        <v>7.0999999999999994E-2</v>
      </c>
      <c r="K9" s="20">
        <v>83</v>
      </c>
      <c r="L9" s="6">
        <v>0.35299999999999998</v>
      </c>
      <c r="M9" s="5">
        <v>0.18099999999999999</v>
      </c>
      <c r="N9" s="13">
        <v>152</v>
      </c>
    </row>
    <row r="10" spans="1:14" x14ac:dyDescent="0.2">
      <c r="A10" s="14"/>
      <c r="B10" s="5">
        <v>6</v>
      </c>
      <c r="C10" s="19">
        <v>0.58799999999999997</v>
      </c>
      <c r="D10" s="5">
        <v>0.252</v>
      </c>
      <c r="E10" s="20">
        <v>145</v>
      </c>
      <c r="F10" s="19">
        <v>0.97199999999999998</v>
      </c>
      <c r="G10" s="5">
        <v>0.36299999999999999</v>
      </c>
      <c r="H10" s="20">
        <v>154</v>
      </c>
      <c r="I10" s="19">
        <v>1.73</v>
      </c>
      <c r="J10" s="5">
        <v>0.39300000000000002</v>
      </c>
      <c r="K10" s="20">
        <v>148</v>
      </c>
      <c r="L10" s="6">
        <v>1.47</v>
      </c>
      <c r="M10" s="5">
        <v>0.32900000000000001</v>
      </c>
      <c r="N10" s="13">
        <v>179</v>
      </c>
    </row>
    <row r="11" spans="1:14" ht="13.5" thickBot="1" x14ac:dyDescent="0.25">
      <c r="A11" s="15"/>
      <c r="B11" s="16">
        <v>7</v>
      </c>
      <c r="C11" s="27">
        <v>2.2999999999999998</v>
      </c>
      <c r="D11" s="16">
        <v>0.35</v>
      </c>
      <c r="E11" s="28">
        <v>170</v>
      </c>
      <c r="F11" s="27">
        <v>4.33</v>
      </c>
      <c r="G11" s="16">
        <v>0.318</v>
      </c>
      <c r="H11" s="28">
        <v>183</v>
      </c>
      <c r="I11" s="27">
        <v>8.7799999999999994</v>
      </c>
      <c r="J11" s="16">
        <v>0.28799999999999998</v>
      </c>
      <c r="K11" s="28">
        <v>180</v>
      </c>
      <c r="L11" s="17">
        <v>8.32</v>
      </c>
      <c r="M11" s="16">
        <v>0.16600000000000001</v>
      </c>
      <c r="N11" s="18">
        <v>216</v>
      </c>
    </row>
    <row r="12" spans="1:14" x14ac:dyDescent="0.2">
      <c r="A12" t="s">
        <v>28</v>
      </c>
    </row>
    <row r="13" spans="1:14" x14ac:dyDescent="0.2">
      <c r="A13" t="s">
        <v>30</v>
      </c>
    </row>
    <row r="15" spans="1:14" x14ac:dyDescent="0.2">
      <c r="C15" s="3"/>
      <c r="F15" s="3"/>
      <c r="I15" s="3"/>
      <c r="L15" s="3"/>
    </row>
    <row r="16" spans="1:14" x14ac:dyDescent="0.2">
      <c r="C16" s="3"/>
      <c r="F16" s="3"/>
      <c r="I16" s="3"/>
      <c r="L16" s="3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5"/>
  <sheetViews>
    <sheetView workbookViewId="0">
      <selection activeCell="N9" sqref="N9:O15"/>
    </sheetView>
  </sheetViews>
  <sheetFormatPr defaultRowHeight="12.75" x14ac:dyDescent="0.2"/>
  <sheetData>
    <row r="9" spans="1:24" x14ac:dyDescent="0.2">
      <c r="A9" s="19">
        <v>1.3000000000000001E-9</v>
      </c>
      <c r="B9" s="5">
        <v>6.0000000000000001E-3</v>
      </c>
      <c r="C9" s="20">
        <v>-47</v>
      </c>
      <c r="D9" s="19">
        <v>1.59E-6</v>
      </c>
      <c r="E9" s="5">
        <v>1.7999999999999999E-2</v>
      </c>
      <c r="F9" s="20">
        <v>-3</v>
      </c>
      <c r="G9" s="7"/>
      <c r="H9" s="5"/>
      <c r="I9" s="8"/>
      <c r="J9" s="5"/>
      <c r="K9" s="5"/>
      <c r="L9" s="13"/>
      <c r="Q9">
        <f>+E9</f>
        <v>1.7999999999999999E-2</v>
      </c>
      <c r="R9">
        <f>+F9</f>
        <v>-3</v>
      </c>
      <c r="T9">
        <f>+H9</f>
        <v>0</v>
      </c>
      <c r="U9">
        <f>+I9</f>
        <v>0</v>
      </c>
      <c r="W9">
        <f>+K9</f>
        <v>0</v>
      </c>
      <c r="X9">
        <f>+L9</f>
        <v>0</v>
      </c>
    </row>
    <row r="10" spans="1:24" x14ac:dyDescent="0.2">
      <c r="A10" s="19">
        <v>8.4400000000000005E-6</v>
      </c>
      <c r="B10" s="5">
        <v>2.1000000000000001E-2</v>
      </c>
      <c r="C10" s="20">
        <v>10</v>
      </c>
      <c r="D10" s="19">
        <v>1.22E-4</v>
      </c>
      <c r="E10" s="5">
        <v>1.2999999999999999E-2</v>
      </c>
      <c r="F10" s="20">
        <v>34</v>
      </c>
      <c r="G10" s="19">
        <v>8.6899999999999998E-6</v>
      </c>
      <c r="H10" s="5">
        <v>3.5999999999999997E-2</v>
      </c>
      <c r="I10" s="20">
        <v>0</v>
      </c>
      <c r="J10" s="6">
        <v>1.19E-6</v>
      </c>
      <c r="K10" s="5">
        <v>3.9E-2</v>
      </c>
      <c r="L10" s="13">
        <v>6</v>
      </c>
      <c r="Q10">
        <f>+Q9+E10</f>
        <v>3.1E-2</v>
      </c>
      <c r="R10">
        <f>+F10</f>
        <v>34</v>
      </c>
      <c r="T10">
        <f>+T9+H10</f>
        <v>3.5999999999999997E-2</v>
      </c>
      <c r="U10">
        <f>+I10</f>
        <v>0</v>
      </c>
      <c r="W10">
        <f>+W9+K10</f>
        <v>3.9E-2</v>
      </c>
      <c r="X10">
        <f>+L10</f>
        <v>6</v>
      </c>
    </row>
    <row r="11" spans="1:24" x14ac:dyDescent="0.2">
      <c r="A11" s="19">
        <v>1.5299999999999999E-3</v>
      </c>
      <c r="B11" s="5">
        <v>0.127</v>
      </c>
      <c r="C11" s="20">
        <v>61</v>
      </c>
      <c r="D11" s="19">
        <v>1.39E-3</v>
      </c>
      <c r="E11" s="5">
        <v>8.5000000000000006E-2</v>
      </c>
      <c r="F11" s="20">
        <v>59</v>
      </c>
      <c r="G11" s="19">
        <v>3.9300000000000003E-3</v>
      </c>
      <c r="H11" s="5">
        <v>0.14699999999999999</v>
      </c>
      <c r="I11" s="20">
        <v>58</v>
      </c>
      <c r="J11" s="6">
        <v>1.0399999999999999E-3</v>
      </c>
      <c r="K11" s="5">
        <v>0.17499999999999999</v>
      </c>
      <c r="L11" s="13">
        <v>69</v>
      </c>
      <c r="Q11">
        <f t="shared" ref="Q11:Q15" si="0">+Q10+E11</f>
        <v>0.11600000000000001</v>
      </c>
      <c r="R11">
        <f>+F11</f>
        <v>59</v>
      </c>
      <c r="T11">
        <f t="shared" ref="T11:T15" si="1">+T10+H11</f>
        <v>0.183</v>
      </c>
      <c r="U11">
        <f>+I11</f>
        <v>58</v>
      </c>
      <c r="W11">
        <f t="shared" ref="W11:W15" si="2">+W10+K11</f>
        <v>0.214</v>
      </c>
      <c r="X11">
        <f>+L11</f>
        <v>69</v>
      </c>
    </row>
    <row r="12" spans="1:24" x14ac:dyDescent="0.2">
      <c r="A12" s="19">
        <v>6.3200000000000001E-3</v>
      </c>
      <c r="B12" s="5">
        <v>0.189</v>
      </c>
      <c r="C12" s="20">
        <v>78</v>
      </c>
      <c r="D12" s="19">
        <v>3.3300000000000001E-3</v>
      </c>
      <c r="E12" s="5">
        <v>0.108</v>
      </c>
      <c r="F12" s="20">
        <v>70</v>
      </c>
      <c r="G12" s="19">
        <v>1.23E-2</v>
      </c>
      <c r="H12" s="5">
        <v>6.6000000000000003E-2</v>
      </c>
      <c r="I12" s="20">
        <v>72</v>
      </c>
      <c r="J12" s="6">
        <v>7.1799999999999998E-3</v>
      </c>
      <c r="K12" s="5">
        <v>0.11</v>
      </c>
      <c r="L12" s="13">
        <v>93</v>
      </c>
      <c r="Q12">
        <f t="shared" si="0"/>
        <v>0.224</v>
      </c>
      <c r="R12">
        <f>+F12</f>
        <v>70</v>
      </c>
      <c r="T12">
        <f t="shared" si="1"/>
        <v>0.249</v>
      </c>
      <c r="U12">
        <f>+I12</f>
        <v>72</v>
      </c>
      <c r="W12">
        <f t="shared" si="2"/>
        <v>0.32400000000000001</v>
      </c>
      <c r="X12">
        <f>+L12</f>
        <v>93</v>
      </c>
    </row>
    <row r="13" spans="1:24" x14ac:dyDescent="0.2">
      <c r="A13" s="19">
        <v>4.87E-2</v>
      </c>
      <c r="B13" s="5">
        <v>5.3999999999999999E-2</v>
      </c>
      <c r="C13" s="20">
        <v>105</v>
      </c>
      <c r="D13" s="19">
        <v>1.3599999999999999E-2</v>
      </c>
      <c r="E13" s="5">
        <v>9.4E-2</v>
      </c>
      <c r="F13" s="20">
        <v>87</v>
      </c>
      <c r="G13" s="19">
        <v>2.81E-2</v>
      </c>
      <c r="H13" s="5">
        <v>7.0999999999999994E-2</v>
      </c>
      <c r="I13" s="20">
        <v>83</v>
      </c>
      <c r="J13" s="6">
        <v>0.35299999999999998</v>
      </c>
      <c r="K13" s="5">
        <v>0.18099999999999999</v>
      </c>
      <c r="L13" s="13">
        <v>152</v>
      </c>
      <c r="Q13">
        <f t="shared" si="0"/>
        <v>0.318</v>
      </c>
      <c r="R13">
        <f>+F13</f>
        <v>87</v>
      </c>
      <c r="T13">
        <f t="shared" si="1"/>
        <v>0.32</v>
      </c>
      <c r="U13">
        <f>+I13</f>
        <v>83</v>
      </c>
      <c r="W13">
        <f t="shared" si="2"/>
        <v>0.505</v>
      </c>
      <c r="X13">
        <f>+L13</f>
        <v>152</v>
      </c>
    </row>
    <row r="14" spans="1:24" x14ac:dyDescent="0.2">
      <c r="A14" s="19">
        <v>0.58799999999999997</v>
      </c>
      <c r="B14" s="5">
        <v>0.252</v>
      </c>
      <c r="C14" s="20">
        <v>145</v>
      </c>
      <c r="D14" s="19">
        <v>0.97199999999999998</v>
      </c>
      <c r="E14" s="5">
        <v>0.36299999999999999</v>
      </c>
      <c r="F14" s="20">
        <v>154</v>
      </c>
      <c r="G14" s="19">
        <v>1.73</v>
      </c>
      <c r="H14" s="5">
        <v>0.39300000000000002</v>
      </c>
      <c r="I14" s="20">
        <v>148</v>
      </c>
      <c r="J14" s="6">
        <v>1.47</v>
      </c>
      <c r="K14" s="5">
        <v>0.32900000000000001</v>
      </c>
      <c r="L14" s="13">
        <v>179</v>
      </c>
      <c r="Q14">
        <f t="shared" si="0"/>
        <v>0.68100000000000005</v>
      </c>
      <c r="R14">
        <f>+F14</f>
        <v>154</v>
      </c>
      <c r="T14">
        <f t="shared" si="1"/>
        <v>0.71300000000000008</v>
      </c>
      <c r="U14">
        <f>+I14</f>
        <v>148</v>
      </c>
      <c r="W14">
        <f t="shared" si="2"/>
        <v>0.83400000000000007</v>
      </c>
      <c r="X14">
        <f>+L14</f>
        <v>179</v>
      </c>
    </row>
    <row r="15" spans="1:24" ht="13.5" thickBot="1" x14ac:dyDescent="0.25">
      <c r="A15" s="27">
        <v>2.2999999999999998</v>
      </c>
      <c r="B15" s="16">
        <v>0.35</v>
      </c>
      <c r="C15" s="28">
        <v>170</v>
      </c>
      <c r="D15" s="27">
        <v>4.33</v>
      </c>
      <c r="E15" s="16">
        <v>0.318</v>
      </c>
      <c r="F15" s="28">
        <v>183</v>
      </c>
      <c r="G15" s="27">
        <v>8.7799999999999994</v>
      </c>
      <c r="H15" s="16">
        <v>0.28799999999999998</v>
      </c>
      <c r="I15" s="28">
        <v>180</v>
      </c>
      <c r="J15" s="17">
        <v>8.32</v>
      </c>
      <c r="K15" s="16">
        <v>0.16600000000000001</v>
      </c>
      <c r="L15" s="18">
        <v>216</v>
      </c>
      <c r="Q15">
        <f t="shared" si="0"/>
        <v>0.99900000000000011</v>
      </c>
      <c r="R15">
        <f>+F15</f>
        <v>183</v>
      </c>
      <c r="T15">
        <f t="shared" si="1"/>
        <v>1.0010000000000001</v>
      </c>
      <c r="U15">
        <f>+I15</f>
        <v>180</v>
      </c>
      <c r="W15">
        <f t="shared" si="2"/>
        <v>1</v>
      </c>
      <c r="X15">
        <f>+L15</f>
        <v>216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farley</dc:creator>
  <cp:lastModifiedBy>ken farley</cp:lastModifiedBy>
  <cp:lastPrinted>2012-05-30T18:07:16Z</cp:lastPrinted>
  <dcterms:created xsi:type="dcterms:W3CDTF">2012-05-29T14:13:22Z</dcterms:created>
  <dcterms:modified xsi:type="dcterms:W3CDTF">2012-06-28T00:18:58Z</dcterms:modified>
</cp:coreProperties>
</file>