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Box Sync\Stanford University\Research\Random collaborations and misadvantures\RecV_LightActivateCre\"/>
    </mc:Choice>
  </mc:AlternateContent>
  <xr:revisionPtr revIDLastSave="0" documentId="13_ncr:1_{3A283038-24C9-4194-9766-620D04AA92C1}" xr6:coauthVersionLast="43" xr6:coauthVersionMax="43" xr10:uidLastSave="{00000000-0000-0000-0000-000000000000}"/>
  <bookViews>
    <workbookView xWindow="-120" yWindow="-120" windowWidth="29040" windowHeight="15840" xr2:uid="{B7E13050-EFC9-4789-9AE6-8E04F06AB821}"/>
  </bookViews>
  <sheets>
    <sheet name="Induction" sheetId="2" r:id="rId1"/>
    <sheet name="Session 1 red cel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2" l="1"/>
  <c r="L34" i="2"/>
  <c r="J34" i="2"/>
  <c r="N25" i="2"/>
  <c r="L25" i="2"/>
  <c r="N18" i="2"/>
  <c r="L18" i="2"/>
  <c r="J18" i="2"/>
  <c r="N9" i="2"/>
  <c r="L9" i="2"/>
  <c r="J9" i="2"/>
  <c r="S2" i="2" l="1"/>
  <c r="T6" i="2" s="1"/>
  <c r="T27" i="2"/>
  <c r="T28" i="2"/>
  <c r="T29" i="2"/>
  <c r="T30" i="2"/>
  <c r="T32" i="2"/>
  <c r="T26" i="2"/>
  <c r="S32" i="2"/>
  <c r="S30" i="2"/>
  <c r="S29" i="2"/>
  <c r="S27" i="2"/>
  <c r="S28" i="2"/>
  <c r="S26" i="2"/>
  <c r="T20" i="2"/>
  <c r="T22" i="2"/>
  <c r="T23" i="2"/>
  <c r="T19" i="2"/>
  <c r="S23" i="2"/>
  <c r="S22" i="2"/>
  <c r="S20" i="2"/>
  <c r="S19" i="2"/>
  <c r="T11" i="2"/>
  <c r="T12" i="2"/>
  <c r="T10" i="2"/>
  <c r="S12" i="2"/>
  <c r="S11" i="2"/>
  <c r="S10" i="2"/>
  <c r="T4" i="2"/>
  <c r="T5" i="2"/>
  <c r="S6" i="2"/>
  <c r="S5" i="2"/>
  <c r="S4" i="2"/>
  <c r="S3" i="2"/>
  <c r="T3" i="2" l="1"/>
  <c r="G3" i="4"/>
  <c r="G4" i="4"/>
  <c r="G5" i="4"/>
  <c r="G6" i="4"/>
  <c r="G7" i="4"/>
  <c r="G8" i="4"/>
  <c r="G9" i="4"/>
  <c r="G2" i="4"/>
  <c r="E8" i="4"/>
  <c r="E6" i="4"/>
  <c r="E7" i="4"/>
  <c r="E5" i="4"/>
  <c r="E2" i="4"/>
  <c r="E3" i="4"/>
  <c r="E4" i="4"/>
  <c r="N33" i="2" l="1"/>
  <c r="L33" i="2"/>
  <c r="J33" i="2"/>
  <c r="N24" i="2"/>
  <c r="L24" i="2"/>
  <c r="J24" i="2"/>
  <c r="J25" i="2" s="1"/>
  <c r="N17" i="2"/>
  <c r="L17" i="2"/>
  <c r="J17" i="2"/>
  <c r="N8" i="2"/>
  <c r="L8" i="2"/>
  <c r="J8" i="2"/>
</calcChain>
</file>

<file path=xl/sharedStrings.xml><?xml version="1.0" encoding="utf-8"?>
<sst xmlns="http://schemas.openxmlformats.org/spreadsheetml/2006/main" count="70" uniqueCount="41">
  <si>
    <t>Cell1</t>
  </si>
  <si>
    <t>Target</t>
  </si>
  <si>
    <t>10 circle</t>
  </si>
  <si>
    <t>50 circle</t>
  </si>
  <si>
    <t>Total</t>
  </si>
  <si>
    <t>Convert</t>
  </si>
  <si>
    <t>Cell2</t>
  </si>
  <si>
    <t>Cell3</t>
  </si>
  <si>
    <t>Cell4</t>
  </si>
  <si>
    <t>Cell5</t>
  </si>
  <si>
    <t>Cell6</t>
  </si>
  <si>
    <t>Cell7</t>
  </si>
  <si>
    <t>7F_S</t>
  </si>
  <si>
    <t>7F_F</t>
  </si>
  <si>
    <t>mouse1</t>
  </si>
  <si>
    <t>mouse2</t>
  </si>
  <si>
    <t>mouse5</t>
  </si>
  <si>
    <t>mouse4</t>
  </si>
  <si>
    <t>7S_X</t>
  </si>
  <si>
    <t>7S_T</t>
  </si>
  <si>
    <t>Total inducible cells</t>
  </si>
  <si>
    <t>Induced cells in session 1</t>
  </si>
  <si>
    <t>Condition1</t>
  </si>
  <si>
    <t>Condition2</t>
  </si>
  <si>
    <t>Condition3</t>
  </si>
  <si>
    <t>Condition4</t>
  </si>
  <si>
    <t>Z position</t>
  </si>
  <si>
    <t>Start</t>
  </si>
  <si>
    <t>19*3</t>
  </si>
  <si>
    <t>14*1</t>
  </si>
  <si>
    <t>15*1</t>
  </si>
  <si>
    <t>22*1</t>
  </si>
  <si>
    <t>17*1</t>
  </si>
  <si>
    <t>10*1</t>
  </si>
  <si>
    <t>19*1</t>
  </si>
  <si>
    <t>25*1</t>
  </si>
  <si>
    <t>16*1</t>
  </si>
  <si>
    <t>26*1</t>
  </si>
  <si>
    <t>18*1</t>
  </si>
  <si>
    <t>20*1</t>
  </si>
  <si>
    <t>11*1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</si>
</sst>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9C1E-A764-49AA-BB89-E8A72E8F3EC4}">
  <dimension ref="A1:T34"/>
  <sheetViews>
    <sheetView tabSelected="1" workbookViewId="0">
      <selection activeCell="D21" sqref="D21"/>
    </sheetView>
  </sheetViews>
  <sheetFormatPr defaultRowHeight="15" x14ac:dyDescent="0.25"/>
  <sheetData>
    <row r="1" spans="1:20" x14ac:dyDescent="0.25">
      <c r="C1" t="s">
        <v>1</v>
      </c>
      <c r="E1" t="s">
        <v>2</v>
      </c>
      <c r="G1" t="s">
        <v>3</v>
      </c>
      <c r="P1" t="s">
        <v>26</v>
      </c>
    </row>
    <row r="2" spans="1:20" x14ac:dyDescent="0.25">
      <c r="C2" t="s">
        <v>4</v>
      </c>
      <c r="D2" t="s">
        <v>5</v>
      </c>
      <c r="E2" t="s">
        <v>4</v>
      </c>
      <c r="F2" t="s">
        <v>5</v>
      </c>
      <c r="G2" t="s">
        <v>4</v>
      </c>
      <c r="H2" t="s">
        <v>5</v>
      </c>
      <c r="P2" t="s">
        <v>27</v>
      </c>
      <c r="Q2">
        <v>-1731</v>
      </c>
      <c r="R2" t="s">
        <v>28</v>
      </c>
      <c r="S2">
        <f>1631+57</f>
        <v>1688</v>
      </c>
    </row>
    <row r="3" spans="1:20" x14ac:dyDescent="0.25">
      <c r="A3" t="s">
        <v>22</v>
      </c>
      <c r="B3" t="s">
        <v>0</v>
      </c>
      <c r="C3">
        <v>1</v>
      </c>
      <c r="D3">
        <v>0</v>
      </c>
      <c r="E3">
        <v>0</v>
      </c>
      <c r="F3">
        <v>0</v>
      </c>
      <c r="G3">
        <v>16</v>
      </c>
      <c r="H3">
        <v>1</v>
      </c>
      <c r="Q3">
        <v>-1831</v>
      </c>
      <c r="R3" t="s">
        <v>29</v>
      </c>
      <c r="S3">
        <f>1831+14</f>
        <v>1845</v>
      </c>
      <c r="T3">
        <f>S3-$S$2</f>
        <v>157</v>
      </c>
    </row>
    <row r="4" spans="1:20" x14ac:dyDescent="0.25">
      <c r="B4" t="s">
        <v>6</v>
      </c>
      <c r="C4">
        <v>1</v>
      </c>
      <c r="D4">
        <v>1</v>
      </c>
      <c r="E4">
        <v>4</v>
      </c>
      <c r="F4">
        <v>1</v>
      </c>
      <c r="G4">
        <v>24</v>
      </c>
      <c r="H4">
        <v>3</v>
      </c>
      <c r="Q4">
        <v>-1797</v>
      </c>
      <c r="R4" t="s">
        <v>30</v>
      </c>
      <c r="S4">
        <f>1797+15</f>
        <v>1812</v>
      </c>
      <c r="T4">
        <f t="shared" ref="T4:T6" si="0">S4-$S$2</f>
        <v>124</v>
      </c>
    </row>
    <row r="5" spans="1:20" x14ac:dyDescent="0.25">
      <c r="B5" t="s">
        <v>7</v>
      </c>
      <c r="C5">
        <v>1</v>
      </c>
      <c r="D5">
        <v>1</v>
      </c>
      <c r="E5">
        <v>1</v>
      </c>
      <c r="F5">
        <v>0</v>
      </c>
      <c r="G5">
        <v>17</v>
      </c>
      <c r="H5">
        <v>0</v>
      </c>
      <c r="Q5">
        <v>-1828</v>
      </c>
      <c r="R5" t="s">
        <v>31</v>
      </c>
      <c r="S5">
        <f>1828-22</f>
        <v>1806</v>
      </c>
      <c r="T5">
        <f t="shared" si="0"/>
        <v>118</v>
      </c>
    </row>
    <row r="6" spans="1:20" x14ac:dyDescent="0.25">
      <c r="B6" t="s">
        <v>8</v>
      </c>
      <c r="C6">
        <v>1</v>
      </c>
      <c r="D6">
        <v>0</v>
      </c>
      <c r="E6">
        <v>7</v>
      </c>
      <c r="F6">
        <v>1</v>
      </c>
      <c r="G6">
        <v>28</v>
      </c>
      <c r="H6">
        <v>2</v>
      </c>
      <c r="Q6">
        <v>-1861</v>
      </c>
      <c r="R6" t="s">
        <v>32</v>
      </c>
      <c r="S6">
        <f>1861-17</f>
        <v>1844</v>
      </c>
      <c r="T6">
        <f t="shared" si="0"/>
        <v>156</v>
      </c>
    </row>
    <row r="7" spans="1:20" x14ac:dyDescent="0.25">
      <c r="B7" t="s">
        <v>9</v>
      </c>
      <c r="C7">
        <v>0</v>
      </c>
      <c r="D7">
        <v>0</v>
      </c>
      <c r="E7">
        <v>2</v>
      </c>
      <c r="F7">
        <v>0</v>
      </c>
      <c r="G7">
        <v>8</v>
      </c>
      <c r="H7">
        <v>1</v>
      </c>
    </row>
    <row r="8" spans="1:20" x14ac:dyDescent="0.25">
      <c r="J8">
        <f>SUM(D3:D7)/SUM(C3:C7)</f>
        <v>0.5</v>
      </c>
      <c r="L8">
        <f>SUM(F3:F7)/SUM(E3:E7)</f>
        <v>0.14285714285714285</v>
      </c>
      <c r="N8">
        <f>SUM(H3:H7)/SUM(G3:G7)</f>
        <v>7.5268817204301078E-2</v>
      </c>
    </row>
    <row r="9" spans="1:20" x14ac:dyDescent="0.25">
      <c r="J9">
        <f>SQRT(J8*(1-J8)/SUM(C3:C7))</f>
        <v>0.25</v>
      </c>
      <c r="L9">
        <f>SQRT(L8*(1-L8)/SUM(E3:E7))</f>
        <v>9.3521952958282445E-2</v>
      </c>
      <c r="N9">
        <f>SQRT(N8*(1-N8)/SUM(G3:G7))</f>
        <v>2.7357337157597767E-2</v>
      </c>
      <c r="P9" t="s">
        <v>27</v>
      </c>
      <c r="Q9">
        <v>-1656</v>
      </c>
      <c r="S9">
        <v>1656</v>
      </c>
    </row>
    <row r="10" spans="1:20" x14ac:dyDescent="0.25">
      <c r="A10" t="s">
        <v>23</v>
      </c>
      <c r="B10" t="s">
        <v>0</v>
      </c>
      <c r="C10">
        <v>1</v>
      </c>
      <c r="D10">
        <v>1</v>
      </c>
      <c r="E10">
        <v>3</v>
      </c>
      <c r="F10">
        <v>1</v>
      </c>
      <c r="G10">
        <v>19</v>
      </c>
      <c r="H10">
        <v>0</v>
      </c>
      <c r="Q10">
        <v>-1794</v>
      </c>
      <c r="R10" t="s">
        <v>33</v>
      </c>
      <c r="S10">
        <f>1794-10</f>
        <v>1784</v>
      </c>
      <c r="T10">
        <f>S10-$S$9</f>
        <v>128</v>
      </c>
    </row>
    <row r="11" spans="1:20" x14ac:dyDescent="0.25">
      <c r="B11" t="s">
        <v>6</v>
      </c>
      <c r="C11">
        <v>1</v>
      </c>
      <c r="D11">
        <v>1</v>
      </c>
      <c r="E11">
        <v>3</v>
      </c>
      <c r="F11">
        <v>0</v>
      </c>
      <c r="G11">
        <v>31</v>
      </c>
      <c r="H11">
        <v>2</v>
      </c>
      <c r="Q11">
        <v>-1792</v>
      </c>
      <c r="R11" t="s">
        <v>34</v>
      </c>
      <c r="S11">
        <f>1792-19</f>
        <v>1773</v>
      </c>
      <c r="T11">
        <f t="shared" ref="T11:T12" si="1">S11-$S$9</f>
        <v>117</v>
      </c>
    </row>
    <row r="12" spans="1:20" x14ac:dyDescent="0.25">
      <c r="B12" t="s">
        <v>7</v>
      </c>
      <c r="C12">
        <v>0</v>
      </c>
      <c r="D12">
        <v>0</v>
      </c>
      <c r="E12">
        <v>4</v>
      </c>
      <c r="F12">
        <v>1</v>
      </c>
      <c r="G12">
        <v>19</v>
      </c>
      <c r="H12">
        <v>1</v>
      </c>
      <c r="Q12">
        <v>-1810</v>
      </c>
      <c r="R12" t="s">
        <v>29</v>
      </c>
      <c r="S12">
        <f>1810-14</f>
        <v>1796</v>
      </c>
      <c r="T12">
        <f t="shared" si="1"/>
        <v>140</v>
      </c>
    </row>
    <row r="14" spans="1:20" x14ac:dyDescent="0.25">
      <c r="B14" t="s">
        <v>9</v>
      </c>
      <c r="C14">
        <v>1</v>
      </c>
      <c r="D14">
        <v>1</v>
      </c>
      <c r="E14">
        <v>3</v>
      </c>
      <c r="F14">
        <v>1</v>
      </c>
      <c r="G14">
        <v>19</v>
      </c>
      <c r="H14">
        <v>3</v>
      </c>
      <c r="Q14">
        <v>-1736</v>
      </c>
      <c r="R14" t="s">
        <v>29</v>
      </c>
    </row>
    <row r="15" spans="1:20" x14ac:dyDescent="0.25">
      <c r="B15" t="s">
        <v>10</v>
      </c>
      <c r="C15">
        <v>1</v>
      </c>
      <c r="D15">
        <v>1</v>
      </c>
      <c r="E15">
        <v>4</v>
      </c>
      <c r="F15">
        <v>1</v>
      </c>
      <c r="G15">
        <v>15</v>
      </c>
      <c r="H15">
        <v>0</v>
      </c>
      <c r="Q15">
        <v>-1708</v>
      </c>
      <c r="R15" t="s">
        <v>30</v>
      </c>
    </row>
    <row r="16" spans="1:20" x14ac:dyDescent="0.25">
      <c r="B16" t="s">
        <v>11</v>
      </c>
      <c r="C16">
        <v>1</v>
      </c>
      <c r="D16">
        <v>1</v>
      </c>
      <c r="E16">
        <v>5</v>
      </c>
      <c r="F16">
        <v>0</v>
      </c>
      <c r="G16">
        <v>19</v>
      </c>
      <c r="H16">
        <v>3</v>
      </c>
      <c r="Q16">
        <v>-1707</v>
      </c>
      <c r="R16" t="s">
        <v>29</v>
      </c>
    </row>
    <row r="17" spans="1:20" x14ac:dyDescent="0.25">
      <c r="J17">
        <f>SUM(D10:D16)/SUM(C10:C16)</f>
        <v>1</v>
      </c>
      <c r="L17">
        <f>SUM(F10:F16)/SUM(E10:E16)</f>
        <v>0.18181818181818182</v>
      </c>
      <c r="N17">
        <f>SUM(H10:H16)/SUM(G10:G17)</f>
        <v>7.3770491803278687E-2</v>
      </c>
    </row>
    <row r="18" spans="1:20" x14ac:dyDescent="0.25">
      <c r="J18">
        <f>SQRT(J17*(1-J17)/SUM(C10:C16))</f>
        <v>0</v>
      </c>
      <c r="L18">
        <f>SQRT(L17*(1-L17)/SUM(E10:E16))</f>
        <v>8.2230366703026442E-2</v>
      </c>
      <c r="N18">
        <f>SQRT(N17*(1-N17)/SUM(G10:G16))</f>
        <v>2.3665774959754571E-2</v>
      </c>
      <c r="P18" t="s">
        <v>27</v>
      </c>
      <c r="Q18">
        <v>-2884</v>
      </c>
      <c r="S18">
        <v>2884</v>
      </c>
    </row>
    <row r="19" spans="1:20" x14ac:dyDescent="0.25">
      <c r="A19" t="s">
        <v>24</v>
      </c>
      <c r="B19" t="s">
        <v>0</v>
      </c>
      <c r="C19">
        <v>0</v>
      </c>
      <c r="D19">
        <v>0</v>
      </c>
      <c r="E19">
        <v>4</v>
      </c>
      <c r="F19">
        <v>1</v>
      </c>
      <c r="G19">
        <v>14</v>
      </c>
      <c r="H19">
        <v>0</v>
      </c>
      <c r="Q19">
        <v>-3041</v>
      </c>
      <c r="R19" t="s">
        <v>32</v>
      </c>
      <c r="S19">
        <f>3041+17</f>
        <v>3058</v>
      </c>
      <c r="T19">
        <f>S19-$S$18</f>
        <v>174</v>
      </c>
    </row>
    <row r="20" spans="1:20" x14ac:dyDescent="0.25">
      <c r="B20" t="s">
        <v>6</v>
      </c>
      <c r="C20">
        <v>1</v>
      </c>
      <c r="D20">
        <v>1</v>
      </c>
      <c r="E20">
        <v>3</v>
      </c>
      <c r="F20">
        <v>0</v>
      </c>
      <c r="G20">
        <v>21</v>
      </c>
      <c r="H20">
        <v>0</v>
      </c>
      <c r="Q20">
        <v>-3046</v>
      </c>
      <c r="R20" t="s">
        <v>35</v>
      </c>
      <c r="S20">
        <f>3046-25</f>
        <v>3021</v>
      </c>
      <c r="T20">
        <f t="shared" ref="T20:T23" si="2">S20-$S$18</f>
        <v>137</v>
      </c>
    </row>
    <row r="22" spans="1:20" x14ac:dyDescent="0.25">
      <c r="B22" t="s">
        <v>8</v>
      </c>
      <c r="C22">
        <v>1</v>
      </c>
      <c r="D22">
        <v>0</v>
      </c>
      <c r="E22">
        <v>4</v>
      </c>
      <c r="F22">
        <v>0</v>
      </c>
      <c r="G22">
        <v>30</v>
      </c>
      <c r="H22">
        <v>0</v>
      </c>
      <c r="Q22">
        <v>-2995</v>
      </c>
      <c r="R22" t="s">
        <v>36</v>
      </c>
      <c r="S22">
        <f>2996+16</f>
        <v>3012</v>
      </c>
      <c r="T22">
        <f t="shared" si="2"/>
        <v>128</v>
      </c>
    </row>
    <row r="23" spans="1:20" x14ac:dyDescent="0.25">
      <c r="B23" t="s">
        <v>9</v>
      </c>
      <c r="C23">
        <v>1</v>
      </c>
      <c r="D23">
        <v>0</v>
      </c>
      <c r="E23">
        <v>2</v>
      </c>
      <c r="F23">
        <v>0</v>
      </c>
      <c r="G23">
        <v>20</v>
      </c>
      <c r="H23">
        <v>0</v>
      </c>
      <c r="Q23">
        <v>-3057</v>
      </c>
      <c r="R23" t="s">
        <v>37</v>
      </c>
      <c r="S23">
        <f>3057-26</f>
        <v>3031</v>
      </c>
      <c r="T23">
        <f t="shared" si="2"/>
        <v>147</v>
      </c>
    </row>
    <row r="24" spans="1:20" x14ac:dyDescent="0.25">
      <c r="J24">
        <f>SUM(D19:D23)/SUM(C19:C23)</f>
        <v>0.33333333333333331</v>
      </c>
      <c r="L24">
        <f>SUM(F19:F23)/SUM(E19:E23)</f>
        <v>7.6923076923076927E-2</v>
      </c>
      <c r="N24">
        <f>SUM(H19:H23)/SUM(G19:G23)</f>
        <v>0</v>
      </c>
    </row>
    <row r="25" spans="1:20" x14ac:dyDescent="0.25">
      <c r="J25">
        <f>SQRT(J24*(1-J24)/SUM(C19:C23))</f>
        <v>0.27216552697590868</v>
      </c>
      <c r="L25">
        <f>SQRT(L24*(1-L24)/SUM(E19:E23))</f>
        <v>7.3905301756194058E-2</v>
      </c>
      <c r="N25">
        <f>SQRT(N24*(1-N24)/SUM(G19:G23))</f>
        <v>0</v>
      </c>
      <c r="P25" t="s">
        <v>27</v>
      </c>
      <c r="Q25">
        <v>-2652</v>
      </c>
      <c r="S25">
        <v>2452</v>
      </c>
    </row>
    <row r="26" spans="1:20" x14ac:dyDescent="0.25">
      <c r="A26" t="s">
        <v>25</v>
      </c>
      <c r="B26" t="s">
        <v>0</v>
      </c>
      <c r="C26">
        <v>1</v>
      </c>
      <c r="D26">
        <v>1</v>
      </c>
      <c r="E26">
        <v>2</v>
      </c>
      <c r="F26">
        <v>0</v>
      </c>
      <c r="G26">
        <v>22</v>
      </c>
      <c r="H26">
        <v>0</v>
      </c>
      <c r="Q26">
        <v>-2603</v>
      </c>
      <c r="R26" t="s">
        <v>38</v>
      </c>
      <c r="S26">
        <f>2603+18</f>
        <v>2621</v>
      </c>
      <c r="T26">
        <f>S26-$S$25</f>
        <v>169</v>
      </c>
    </row>
    <row r="27" spans="1:20" x14ac:dyDescent="0.25">
      <c r="B27" t="s">
        <v>6</v>
      </c>
      <c r="C27">
        <v>0</v>
      </c>
      <c r="D27">
        <v>0</v>
      </c>
      <c r="E27">
        <v>2</v>
      </c>
      <c r="F27">
        <v>1</v>
      </c>
      <c r="G27">
        <v>13</v>
      </c>
      <c r="H27">
        <v>0</v>
      </c>
      <c r="Q27">
        <v>-2613</v>
      </c>
      <c r="R27" t="s">
        <v>29</v>
      </c>
      <c r="S27">
        <f>2613-14</f>
        <v>2599</v>
      </c>
      <c r="T27">
        <f t="shared" ref="T27:T32" si="3">S27-$S$25</f>
        <v>147</v>
      </c>
    </row>
    <row r="28" spans="1:20" x14ac:dyDescent="0.25">
      <c r="B28" t="s">
        <v>7</v>
      </c>
      <c r="C28">
        <v>1</v>
      </c>
      <c r="D28">
        <v>1</v>
      </c>
      <c r="E28">
        <v>2</v>
      </c>
      <c r="F28">
        <v>0</v>
      </c>
      <c r="G28">
        <v>11</v>
      </c>
      <c r="H28">
        <v>1</v>
      </c>
      <c r="Q28">
        <v>-2615</v>
      </c>
      <c r="R28" t="s">
        <v>38</v>
      </c>
      <c r="S28">
        <f>2615-18</f>
        <v>2597</v>
      </c>
      <c r="T28">
        <f t="shared" si="3"/>
        <v>145</v>
      </c>
    </row>
    <row r="29" spans="1:20" x14ac:dyDescent="0.25">
      <c r="B29" t="s">
        <v>8</v>
      </c>
      <c r="C29">
        <v>1</v>
      </c>
      <c r="D29">
        <v>1</v>
      </c>
      <c r="E29">
        <v>3</v>
      </c>
      <c r="F29">
        <v>1</v>
      </c>
      <c r="G29">
        <v>15</v>
      </c>
      <c r="H29">
        <v>1</v>
      </c>
      <c r="Q29">
        <v>-2593</v>
      </c>
      <c r="R29" t="s">
        <v>39</v>
      </c>
      <c r="S29">
        <f>2593-20</f>
        <v>2573</v>
      </c>
      <c r="T29">
        <f t="shared" si="3"/>
        <v>121</v>
      </c>
    </row>
    <row r="30" spans="1:20" x14ac:dyDescent="0.25">
      <c r="B30" t="s">
        <v>9</v>
      </c>
      <c r="C30">
        <v>1</v>
      </c>
      <c r="D30">
        <v>1</v>
      </c>
      <c r="E30">
        <v>0</v>
      </c>
      <c r="F30">
        <v>0</v>
      </c>
      <c r="G30">
        <v>4</v>
      </c>
      <c r="H30">
        <v>0</v>
      </c>
      <c r="Q30">
        <v>-2576</v>
      </c>
      <c r="R30" t="s">
        <v>33</v>
      </c>
      <c r="S30">
        <f>2576-10</f>
        <v>2566</v>
      </c>
      <c r="T30">
        <f t="shared" si="3"/>
        <v>114</v>
      </c>
    </row>
    <row r="32" spans="1:20" x14ac:dyDescent="0.25">
      <c r="B32" t="s">
        <v>11</v>
      </c>
      <c r="C32">
        <v>1</v>
      </c>
      <c r="D32">
        <v>0</v>
      </c>
      <c r="E32">
        <v>5</v>
      </c>
      <c r="F32">
        <v>0</v>
      </c>
      <c r="G32">
        <v>31</v>
      </c>
      <c r="H32">
        <v>1</v>
      </c>
      <c r="Q32">
        <v>-2530</v>
      </c>
      <c r="R32" t="s">
        <v>40</v>
      </c>
      <c r="S32">
        <f>2530+11</f>
        <v>2541</v>
      </c>
      <c r="T32">
        <f t="shared" si="3"/>
        <v>89</v>
      </c>
    </row>
    <row r="33" spans="10:14" x14ac:dyDescent="0.25">
      <c r="J33">
        <f>SUM(D26:D32)/SUM(C26:C32)</f>
        <v>0.8</v>
      </c>
      <c r="L33">
        <f>SUM(F26:F32)/SUM(E26:E32)</f>
        <v>0.14285714285714285</v>
      </c>
      <c r="N33">
        <f>SUM(H26:H32)/SUM(G26:G32)</f>
        <v>3.125E-2</v>
      </c>
    </row>
    <row r="34" spans="10:14" x14ac:dyDescent="0.25">
      <c r="J34">
        <f>SQRT(J33*(1-J33)/SUM(C26:C32))</f>
        <v>0.17888543819998315</v>
      </c>
      <c r="L34">
        <f>SQRT(L33*(1-L33)/SUM(E26:E32))</f>
        <v>9.3521952958282445E-2</v>
      </c>
      <c r="N34">
        <f>SQRT(N33*(1-N33)/SUM(G26:G32))</f>
        <v>1.7758049084616999E-2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313F-55D2-40D8-BF36-C6EDC0C3E524}">
  <dimension ref="A1:G9"/>
  <sheetViews>
    <sheetView workbookViewId="0">
      <selection activeCell="T11" sqref="T11"/>
    </sheetView>
  </sheetViews>
  <sheetFormatPr defaultRowHeight="15" x14ac:dyDescent="0.25"/>
  <sheetData>
    <row r="1" spans="1:7" x14ac:dyDescent="0.25">
      <c r="B1" t="s">
        <v>20</v>
      </c>
      <c r="C1" t="s">
        <v>21</v>
      </c>
    </row>
    <row r="2" spans="1:7" x14ac:dyDescent="0.25">
      <c r="A2" t="s">
        <v>12</v>
      </c>
      <c r="B2">
        <v>35</v>
      </c>
      <c r="C2">
        <v>0</v>
      </c>
      <c r="E2">
        <f t="shared" ref="E2:E3" si="0">C2/B2</f>
        <v>0</v>
      </c>
      <c r="G2">
        <f>E2*100</f>
        <v>0</v>
      </c>
    </row>
    <row r="3" spans="1:7" x14ac:dyDescent="0.25">
      <c r="A3" t="s">
        <v>13</v>
      </c>
      <c r="B3">
        <v>355</v>
      </c>
      <c r="C3">
        <v>0</v>
      </c>
      <c r="E3">
        <f t="shared" si="0"/>
        <v>0</v>
      </c>
      <c r="G3">
        <f t="shared" ref="G3:G9" si="1">E3*100</f>
        <v>0</v>
      </c>
    </row>
    <row r="4" spans="1:7" x14ac:dyDescent="0.25">
      <c r="A4" t="s">
        <v>14</v>
      </c>
      <c r="B4">
        <v>194</v>
      </c>
      <c r="C4">
        <v>16</v>
      </c>
      <c r="E4">
        <f>C4/B4</f>
        <v>8.247422680412371E-2</v>
      </c>
      <c r="G4">
        <f t="shared" si="1"/>
        <v>8.2474226804123703</v>
      </c>
    </row>
    <row r="5" spans="1:7" x14ac:dyDescent="0.25">
      <c r="A5" t="s">
        <v>15</v>
      </c>
      <c r="B5">
        <v>227</v>
      </c>
      <c r="C5">
        <v>12</v>
      </c>
      <c r="E5">
        <f>C5/B5</f>
        <v>5.2863436123348019E-2</v>
      </c>
      <c r="G5">
        <f t="shared" si="1"/>
        <v>5.286343612334802</v>
      </c>
    </row>
    <row r="6" spans="1:7" x14ac:dyDescent="0.25">
      <c r="A6" t="s">
        <v>17</v>
      </c>
      <c r="B6">
        <v>331</v>
      </c>
      <c r="C6">
        <v>10</v>
      </c>
      <c r="E6">
        <f>C6/B6</f>
        <v>3.0211480362537766E-2</v>
      </c>
      <c r="G6">
        <f t="shared" si="1"/>
        <v>3.0211480362537766</v>
      </c>
    </row>
    <row r="7" spans="1:7" x14ac:dyDescent="0.25">
      <c r="A7" t="s">
        <v>16</v>
      </c>
      <c r="B7">
        <v>298</v>
      </c>
      <c r="C7">
        <v>13</v>
      </c>
      <c r="E7">
        <f t="shared" ref="E7:E8" si="2">C7/B7</f>
        <v>4.3624161073825503E-2</v>
      </c>
      <c r="G7">
        <f t="shared" si="1"/>
        <v>4.3624161073825505</v>
      </c>
    </row>
    <row r="8" spans="1:7" x14ac:dyDescent="0.25">
      <c r="A8" t="s">
        <v>18</v>
      </c>
      <c r="B8">
        <v>81</v>
      </c>
      <c r="C8">
        <v>5</v>
      </c>
      <c r="E8">
        <f t="shared" si="2"/>
        <v>6.1728395061728392E-2</v>
      </c>
      <c r="G8">
        <f t="shared" si="1"/>
        <v>6.1728395061728394</v>
      </c>
    </row>
    <row r="9" spans="1:7" x14ac:dyDescent="0.25">
      <c r="A9" t="s">
        <v>19</v>
      </c>
      <c r="B9">
        <v>55</v>
      </c>
      <c r="C9">
        <v>0</v>
      </c>
      <c r="E9">
        <v>0</v>
      </c>
      <c r="G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Induction</vt:lpstr>
      <vt:lpstr>Session 1 red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Yuan</dc:creator>
  <cp:lastModifiedBy>Paul Yuan</cp:lastModifiedBy>
  <dcterms:created xsi:type="dcterms:W3CDTF">2019-03-14T18:30:17Z</dcterms:created>
  <dcterms:modified xsi:type="dcterms:W3CDTF">2019-06-30T13:58:49Z</dcterms:modified>
</cp:coreProperties>
</file>